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2024-2026" sheetId="1" r:id="rId1"/>
  </sheets>
  <definedNames>
    <definedName name="_xlnm._FilterDatabase" localSheetId="0" hidden="1">'2024-2026'!$B$12:$F$206</definedName>
    <definedName name="_xlnm.Print_Titles" localSheetId="0">'2024-2026'!$9:$11</definedName>
    <definedName name="_xlnm.Print_Area" localSheetId="0">'2024-2026'!$B$1:$F$206</definedName>
  </definedNames>
  <calcPr fullCalcOnLoad="1"/>
</workbook>
</file>

<file path=xl/sharedStrings.xml><?xml version="1.0" encoding="utf-8"?>
<sst xmlns="http://schemas.openxmlformats.org/spreadsheetml/2006/main" count="401" uniqueCount="399">
  <si>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</si>
  <si>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</si>
  <si>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</si>
  <si>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</si>
  <si>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</si>
  <si>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</si>
  <si>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</si>
  <si>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</si>
  <si>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</si>
  <si>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</si>
  <si>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</si>
  <si>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</si>
  <si>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</si>
  <si>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</si>
  <si>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</si>
  <si>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</si>
  <si>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</si>
  <si>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</si>
  <si>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</si>
  <si>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</si>
  <si>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</si>
  <si>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</si>
  <si>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Дотации бюджетам городских округов на поддержку мер по обеспечению сбалансированности бюджетов</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</si>
  <si>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</si>
  <si>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</si>
  <si>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</si>
  <si>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</si>
  <si>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</si>
  <si>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</si>
  <si>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</si>
  <si>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</si>
  <si>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</si>
  <si>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</si>
  <si>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</si>
  <si>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</si>
  <si>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</si>
  <si>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</si>
  <si>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</si>
  <si>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</si>
  <si>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</si>
  <si>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Субсидии бюджетам городских округов на финансовое обеспечение отдельных полномочий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</si>
  <si>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</si>
  <si>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</si>
  <si>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</si>
  <si>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</si>
  <si>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</si>
  <si>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</si>
  <si>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</si>
  <si>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</si>
  <si>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</si>
  <si>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</si>
  <si>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</si>
  <si>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</si>
  <si>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</si>
  <si>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</si>
  <si>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</si>
  <si>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</si>
  <si>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</si>
  <si>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</si>
  <si>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</si>
  <si>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</si>
  <si>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</si>
  <si>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</si>
  <si>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</si>
  <si>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</si>
  <si>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</si>
  <si>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</si>
  <si>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</si>
  <si>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</si>
  <si>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</si>
  <si>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</si>
  <si>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</si>
  <si>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</si>
  <si>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</si>
  <si>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</si>
  <si>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</si>
  <si>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</si>
  <si>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</si>
  <si>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</si>
  <si>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</si>
  <si>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</si>
  <si>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</si>
  <si>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</si>
  <si>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</si>
  <si>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</si>
  <si>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</si>
  <si>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</si>
  <si>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</si>
  <si>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</si>
  <si>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</si>
  <si>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</si>
  <si>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</si>
  <si>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</si>
  <si>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</si>
  <si>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</si>
  <si>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</si>
  <si>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</si>
  <si>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</si>
  <si>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</si>
  <si>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</si>
  <si>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</si>
  <si>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</si>
  <si>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</si>
  <si>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</si>
  <si>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</si>
  <si>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</si>
  <si>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</si>
  <si>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</si>
  <si>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</si>
  <si>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</si>
  <si>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</si>
  <si>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</si>
  <si>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</si>
  <si>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</si>
  <si>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</si>
  <si>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</si>
  <si>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</si>
  <si>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</si>
  <si>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</si>
  <si>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</si>
  <si>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</si>
  <si>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</si>
  <si>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</si>
  <si>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</si>
  <si>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</si>
  <si>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</si>
  <si>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</si>
  <si>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</si>
  <si>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</si>
  <si>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</si>
  <si>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</si>
  <si>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</si>
  <si>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</si>
  <si>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</si>
  <si>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</si>
  <si>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</si>
  <si>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</si>
  <si>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</si>
  <si>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</si>
  <si>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</si>
  <si>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</si>
  <si>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</si>
  <si>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</si>
  <si>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</si>
  <si>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</si>
  <si>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</si>
  <si>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</si>
  <si>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</si>
  <si>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</si>
  <si>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</si>
  <si>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</si>
  <si>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</si>
  <si>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</si>
  <si>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</si>
  <si>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</si>
  <si>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</si>
  <si>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</si>
  <si>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</si>
  <si>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</si>
  <si>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</si>
  <si>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</si>
  <si>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</si>
  <si>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</si>
  <si>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</si>
  <si>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</si>
  <si>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</si>
  <si>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</si>
  <si>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</si>
  <si>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</si>
  <si>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</si>
  <si>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</si>
  <si>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</si>
  <si>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</si>
  <si>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</si>
  <si>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</si>
  <si>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</si>
  <si>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</si>
  <si>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</si>
  <si>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</si>
  <si>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</si>
  <si>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</si>
  <si>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</si>
  <si>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</si>
  <si>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</si>
  <si>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</si>
  <si>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</si>
  <si>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</si>
  <si>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</si>
  <si>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</si>
  <si>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</si>
  <si>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</si>
  <si>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</si>
  <si>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</si>
  <si>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</si>
  <si>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</si>
  <si>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</si>
  <si>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</si>
  <si>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</si>
  <si>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</si>
  <si>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</si>
  <si>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</si>
  <si>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</si>
  <si>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</si>
  <si>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</si>
  <si>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</si>
  <si>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</si>
  <si>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</si>
  <si>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</si>
  <si>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</si>
  <si>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</si>
  <si>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</si>
  <si>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</si>
  <si>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</si>
  <si>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</si>
  <si>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2 02 15 002 04 0000 150</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</si>
  <si>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</si>
  <si>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</si>
  <si>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</si>
  <si>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</si>
  <si>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</si>
  <si>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</si>
  <si>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</si>
  <si>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</si>
  <si>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</si>
  <si>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</si>
  <si>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</si>
  <si>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</si>
  <si>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</si>
  <si>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</si>
  <si>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</si>
  <si>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</si>
  <si>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</si>
  <si>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2 02 29 998 00 0000 150</t>
  </si>
  <si>
    <t>Субсидии бюджетам на финансовое обеспечение отдельных полномочий</t>
  </si>
  <si>
    <t>2 02 29 998 04 0000 150</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</si>
  <si>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</si>
  <si>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</si>
  <si>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</si>
  <si>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</si>
  <si>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</si>
  <si>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</si>
  <si>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</si>
  <si>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</si>
  <si>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</si>
  <si>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</si>
  <si>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</si>
  <si>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</si>
  <si>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</si>
  <si>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</si>
  <si>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</si>
  <si>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</si>
  <si>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</si>
  <si>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</si>
  <si>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</si>
  <si>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</si>
  <si>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</si>
  <si>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</si>
  <si>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</si>
  <si>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</si>
  <si>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</si>
  <si>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</si>
  <si>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</si>
  <si>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</si>
  <si>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</si>
  <si>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</si>
  <si>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</si>
  <si>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</si>
  <si>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</si>
  <si>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</si>
  <si>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</si>
  <si>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</si>
  <si>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</si>
  <si>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</si>
  <si>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</si>
  <si>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</si>
  <si>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</si>
  <si>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</si>
  <si>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</si>
  <si>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</si>
  <si>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</si>
  <si>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</si>
  <si>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</si>
  <si>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</si>
  <si>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</si>
  <si>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</si>
  <si>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</si>
  <si>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</si>
  <si>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</si>
  <si>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</si>
  <si>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</si>
  <si>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</si>
  <si>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</si>
  <si>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</si>
  <si>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</si>
  <si>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</si>
  <si>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</si>
  <si>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</si>
  <si>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</si>
  <si>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</si>
  <si>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</si>
  <si>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</si>
  <si>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</si>
  <si>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</si>
  <si>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</si>
  <si>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</si>
  <si>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</si>
  <si>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</si>
  <si>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</si>
  <si>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</si>
  <si>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</si>
  <si>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</si>
  <si>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</si>
  <si>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</si>
  <si>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</si>
  <si>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</si>
  <si>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</si>
  <si>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</si>
  <si>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1 16 01 000 01 0000 140</t>
  </si>
  <si>
    <t>Административные штрафы, установленные Кодексом Российской Федерации об административных правонарушениях</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</si>
  <si>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</si>
  <si>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</si>
  <si>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</si>
  <si>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</si>
  <si>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</si>
  <si>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</si>
  <si>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</si>
  <si>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</si>
  <si>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</si>
  <si>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</si>
  <si>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1 11 09 080 00 0000 120</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</si>
  <si>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</si>
  <si>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</si>
  <si>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</si>
  <si>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</si>
  <si>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</si>
  <si>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</si>
  <si>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</si>
  <si>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2 02 25 750 04 0000 150</t>
  </si>
  <si>
    <t>2 02 25 750 00 0000 150</t>
  </si>
  <si>
    <t>Субсидии бюджетам на реализацию мероприятий по модернизации школьных систем образования</t>
  </si>
  <si>
    <t>Субсидии бюджетам городских округов на реализацию мероприятий по модернизации школьных систем образования</t>
  </si>
  <si>
    <t>2 02 49 999 04 7411 150</t>
  </si>
  <si>
    <t>Прочие межбюджетные трансферты, передаваемые бюджетам городских округов на проведение мероприятий в области культуры и искусства</t>
  </si>
  <si>
    <t>Поступления доходов в бюджет городского округа  город Салават Республики Башкортостан</t>
  </si>
  <si>
    <t xml:space="preserve">                                город Салават Республики Башкортостан</t>
  </si>
  <si>
    <t xml:space="preserve">                         к решению Совета городского округа</t>
  </si>
  <si>
    <t xml:space="preserve">                                Приложение № 2</t>
  </si>
  <si>
    <t>2024 год</t>
  </si>
  <si>
    <t>2025 год</t>
  </si>
  <si>
    <t>Субсидии бюджетам городских округов на содержание, ремонт, капитальный ремонт, строительство и реконструкцию автомобильных дорог общего пользования местного значения</t>
  </si>
  <si>
    <t>на 2024 год и на плановый период 2025 и 2026 годов</t>
  </si>
  <si>
    <t>1 01 02 130 01 0000 110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</si>
  <si>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</si>
  <si>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1 01 02 140 01 0000 110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</si>
  <si>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</si>
  <si>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1 12 01 030 01 0000 120</t>
  </si>
  <si>
    <t>Плата за сбросы загрязняющих веществ в водные объекты</t>
  </si>
  <si>
    <t>1 14 13 000 00 0000 000</t>
  </si>
  <si>
    <t>Доходы от приватизации имущества, находящегося в государственной и муниципальной собственности</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</si>
  <si>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</si>
  <si>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</si>
  <si>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</si>
  <si>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</si>
  <si>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</si>
  <si>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</si>
  <si>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</si>
  <si>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</si>
  <si>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</si>
  <si>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</si>
  <si>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</si>
  <si>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</si>
  <si>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</si>
  <si>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</si>
  <si>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</si>
  <si>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</si>
  <si>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</si>
  <si>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</si>
  <si>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</si>
  <si>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</si>
  <si>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</si>
  <si>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</si>
  <si>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2 02 25 021 00 0000 150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</si>
  <si>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</si>
  <si>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2 02 25 021 04 0000 150</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</si>
  <si>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</si>
  <si>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2 02 29 999 04 7277 150</t>
  </si>
  <si>
    <t>Прочие субсидии бюджетам городских округов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</si>
  <si>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2 02 29 999 04 7278 150</t>
  </si>
  <si>
    <t>Прочие субсидии бюджетам городских округов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</si>
  <si>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2 02 29 999 04 7231 150</t>
  </si>
  <si>
    <t>Прочие субсидии бюджетам городских округов на мероприятия по улучшению систем наружного освещения населенных пунктов Республики Башкортостан</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</si>
  <si>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</si>
  <si>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</si>
  <si>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</si>
  <si>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</si>
  <si>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2 02 49 999 04 7434 150</t>
  </si>
  <si>
    <t>Прочие межбюджетные трансферты, передаваемые бюджетам городских округов (финансирование расходов, связанных с уплатой лизинговых платежей на закупку коммунальной техники)</t>
  </si>
  <si>
    <t>2 02 30 024 04 0820 150</t>
  </si>
  <si>
    <t>2026 год</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</si>
</sst>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3">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3">
    <xf numFmtId="0" fontId="0" fillId="0" borderId="0" xfId="0" applyAlignment="1">
      <alignment/>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4" fontId="2"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165" fontId="3"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3" fillId="0" borderId="0" xfId="0" applyFont="1" applyFill="1" applyAlignment="1">
      <alignment vertical="center"/>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1" fillId="0" borderId="0" xfId="0" applyFont="1" applyFill="1" applyAlignment="1">
      <alignment vertical="center"/>
    </xf>
    <xf numFmtId="49" fontId="42" fillId="0" borderId="11" xfId="0" applyNumberFormat="1" applyFont="1" applyFill="1" applyBorder="1" applyAlignment="1">
      <alignment horizontal="center" vertical="center"/>
    </xf>
    <xf numFmtId="0" fontId="42" fillId="0" borderId="12"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xf>
    <xf numFmtId="0" fontId="42" fillId="0" borderId="14" xfId="0" applyNumberFormat="1"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206"/>
  <sheetViews>
    <sheetView tabSelected="1" view="pageBreakPreview" zoomScaleNormal="112" zoomScaleSheetLayoutView="100" zoomScalePageLayoutView="0" workbookViewId="0" topLeftCell="B1">
      <selection activeCell="B189" sqref="A189:IV189"/>
    </sheetView>
  </sheetViews>
  <sheetFormatPr defaultColWidth="9.140625" defaultRowHeight="12.75"/>
  <cols>
    <col min="1" max="1" width="5.7109375" style="12" hidden="1" customWidth="1"/>
    <col min="2" max="2" width="21.421875" style="11" customWidth="1"/>
    <col min="3" max="3" width="29.8515625" style="13" customWidth="1"/>
    <col min="4" max="4" width="15.8515625" style="5" customWidth="1"/>
    <col min="5" max="6" width="15.8515625" style="12" customWidth="1"/>
    <col min="7" max="16384" width="9.140625" style="12" customWidth="1"/>
  </cols>
  <sheetData>
    <row r="1" spans="3:6" ht="12.75">
      <c r="C1" s="12"/>
      <c r="D1" s="28" t="s">
        <v>346</v>
      </c>
      <c r="E1" s="28"/>
      <c r="F1" s="28"/>
    </row>
    <row r="2" spans="4:6" ht="12.75">
      <c r="D2" s="29" t="s">
        <v>345</v>
      </c>
      <c r="E2" s="29"/>
      <c r="F2" s="29"/>
    </row>
    <row r="3" spans="4:6" ht="12.75">
      <c r="D3" s="29" t="s">
        <v>344</v>
      </c>
      <c r="E3" s="29"/>
      <c r="F3" s="29"/>
    </row>
    <row r="4" ht="12.75">
      <c r="C4" s="14"/>
    </row>
    <row r="5" spans="2:6" s="15" customFormat="1" ht="12.75" customHeight="1">
      <c r="B5" s="27" t="s">
        <v>343</v>
      </c>
      <c r="C5" s="27"/>
      <c r="D5" s="27"/>
      <c r="E5" s="27"/>
      <c r="F5" s="27"/>
    </row>
    <row r="6" spans="2:6" s="15" customFormat="1" ht="12.75" customHeight="1">
      <c r="B6" s="27" t="s">
        <v>350</v>
      </c>
      <c r="C6" s="27"/>
      <c r="D6" s="27"/>
      <c r="E6" s="27"/>
      <c r="F6" s="27"/>
    </row>
    <row r="7" spans="2:6" s="15" customFormat="1" ht="12.75" customHeight="1">
      <c r="B7" s="27"/>
      <c r="C7" s="27"/>
      <c r="D7" s="27"/>
      <c r="E7" s="27"/>
      <c r="F7" s="27"/>
    </row>
    <row r="8" spans="2:6" ht="12.75">
      <c r="B8" s="26"/>
      <c r="C8" s="26"/>
      <c r="D8" s="26"/>
      <c r="F8" s="16" t="s">
        <v>302</v>
      </c>
    </row>
    <row r="9" spans="2:6" s="15" customFormat="1" ht="12.75">
      <c r="B9" s="30" t="s">
        <v>0</v>
      </c>
      <c r="C9" s="30" t="s">
        <v>1</v>
      </c>
      <c r="D9" s="32" t="s">
        <v>43</v>
      </c>
      <c r="E9" s="32"/>
      <c r="F9" s="32"/>
    </row>
    <row r="10" spans="2:6" s="15" customFormat="1" ht="12.75">
      <c r="B10" s="31"/>
      <c r="C10" s="31"/>
      <c r="D10" s="6" t="s">
        <v>347</v>
      </c>
      <c r="E10" s="6" t="s">
        <v>348</v>
      </c>
      <c r="F10" s="6" t="s">
        <v>398</v>
      </c>
    </row>
    <row r="11" spans="2:6" s="15" customFormat="1" ht="12.75">
      <c r="B11" s="17">
        <v>1</v>
      </c>
      <c r="C11" s="18">
        <v>2</v>
      </c>
      <c r="D11" s="6">
        <v>3</v>
      </c>
      <c r="E11" s="17">
        <v>4</v>
      </c>
      <c r="F11" s="17">
        <v>5</v>
      </c>
    </row>
    <row r="12" spans="2:6" s="15" customFormat="1" ht="12.75">
      <c r="B12" s="19"/>
      <c r="C12" s="20" t="s">
        <v>303</v>
      </c>
      <c r="D12" s="9">
        <f>D13+D132</f>
        <v>3907404593.47</v>
      </c>
      <c r="E12" s="7">
        <f>E13+E132</f>
        <v>3707903745.19</v>
      </c>
      <c r="F12" s="7">
        <f>F13+F132</f>
        <v>3779898596.69</v>
      </c>
    </row>
    <row r="13" spans="2:6" ht="25.5">
      <c r="B13" s="1" t="s">
        <v>53</v>
      </c>
      <c r="C13" s="2" t="s">
        <v>44</v>
      </c>
      <c r="D13" s="7">
        <f>D14+D23+D31+D39+D49+D52+D57+D78+D84+D91+D105+D129</f>
        <v>1564029043.29</v>
      </c>
      <c r="E13" s="7">
        <f>E14+E23+E31+E39+E49+E52+E57+E78+E84+E91+E105+E129</f>
        <v>1614077956.48</v>
      </c>
      <c r="F13" s="7">
        <f>F14+F23+F31+F39+F49+F52+F57+F78+F84+F91+F105+F129</f>
        <v>1665728010.52</v>
      </c>
    </row>
    <row r="14" spans="2:6" ht="25.5">
      <c r="B14" s="1" t="s">
        <v>54</v>
      </c>
      <c r="C14" s="2" t="s">
        <v>55</v>
      </c>
      <c r="D14" s="7">
        <f>D15</f>
        <v>834966000</v>
      </c>
      <c r="E14" s="7">
        <f>E15</f>
        <v>899795000</v>
      </c>
      <c r="F14" s="7">
        <f>F15</f>
        <v>928129000</v>
      </c>
    </row>
    <row r="15" spans="2:6" ht="12.75">
      <c r="B15" s="1" t="s">
        <v>56</v>
      </c>
      <c r="C15" s="2" t="s">
        <v>2</v>
      </c>
      <c r="D15" s="7">
        <f>D16+D17+D18+D19+D20+D21+D22</f>
        <v>834966000</v>
      </c>
      <c r="E15" s="7">
        <f>E16+E17+E18+E19+E20+E21+E22</f>
        <v>899795000</v>
      </c>
      <c r="F15" s="7">
        <f>F16+F17+F18+F19+F20+F21+F22</f>
        <v>928129000</v>
      </c>
    </row>
    <row r="16" spans="2:6" ht="114.75">
      <c r="B16" s="3" t="s">
        <v>57</v>
      </c>
      <c r="C16" s="4" t="s">
        <v>3</v>
      </c>
      <c r="D16" s="8">
        <v>798581000</v>
      </c>
      <c r="E16" s="10">
        <v>862741000</v>
      </c>
      <c r="F16" s="10">
        <v>890510000</v>
      </c>
    </row>
    <row r="17" spans="2:6" ht="178.5">
      <c r="B17" s="3" t="s">
        <v>58</v>
      </c>
      <c r="C17" s="4" t="s">
        <v>59</v>
      </c>
      <c r="D17" s="8">
        <v>1000000</v>
      </c>
      <c r="E17" s="10">
        <v>1100000</v>
      </c>
      <c r="F17" s="10">
        <v>1200000</v>
      </c>
    </row>
    <row r="18" spans="2:6" ht="63.75">
      <c r="B18" s="3" t="s">
        <v>60</v>
      </c>
      <c r="C18" s="4" t="s">
        <v>61</v>
      </c>
      <c r="D18" s="8">
        <v>6500000</v>
      </c>
      <c r="E18" s="10">
        <v>6800000</v>
      </c>
      <c r="F18" s="10">
        <v>7000000</v>
      </c>
    </row>
    <row r="19" spans="2:6" ht="140.25">
      <c r="B19" s="3" t="s">
        <v>62</v>
      </c>
      <c r="C19" s="4" t="s">
        <v>63</v>
      </c>
      <c r="D19" s="8">
        <v>405000</v>
      </c>
      <c r="E19" s="10">
        <v>409000</v>
      </c>
      <c r="F19" s="10">
        <v>413000</v>
      </c>
    </row>
    <row r="20" spans="2:6" ht="153">
      <c r="B20" s="3" t="s">
        <v>64</v>
      </c>
      <c r="C20" s="4" t="s">
        <v>65</v>
      </c>
      <c r="D20" s="8">
        <v>15180000</v>
      </c>
      <c r="E20" s="10">
        <v>15245000</v>
      </c>
      <c r="F20" s="10">
        <v>15306000</v>
      </c>
    </row>
    <row r="21" spans="2:6" ht="76.5">
      <c r="B21" s="3" t="s">
        <v>351</v>
      </c>
      <c r="C21" s="4" t="s">
        <v>352</v>
      </c>
      <c r="D21" s="8">
        <v>5500000</v>
      </c>
      <c r="E21" s="10">
        <v>5600000</v>
      </c>
      <c r="F21" s="10">
        <v>5700000</v>
      </c>
    </row>
    <row r="22" spans="2:6" ht="76.5">
      <c r="B22" s="3" t="s">
        <v>353</v>
      </c>
      <c r="C22" s="4" t="s">
        <v>354</v>
      </c>
      <c r="D22" s="8">
        <v>7800000</v>
      </c>
      <c r="E22" s="10">
        <v>7900000</v>
      </c>
      <c r="F22" s="10">
        <v>8000000</v>
      </c>
    </row>
    <row r="23" spans="2:6" ht="63.75">
      <c r="B23" s="1" t="s">
        <v>66</v>
      </c>
      <c r="C23" s="2" t="s">
        <v>67</v>
      </c>
      <c r="D23" s="7">
        <f>D24</f>
        <v>6818950</v>
      </c>
      <c r="E23" s="7">
        <f>E24</f>
        <v>7037050</v>
      </c>
      <c r="F23" s="7">
        <f>F24</f>
        <v>7262145</v>
      </c>
    </row>
    <row r="24" spans="2:6" ht="51">
      <c r="B24" s="1" t="s">
        <v>68</v>
      </c>
      <c r="C24" s="2" t="s">
        <v>4</v>
      </c>
      <c r="D24" s="7">
        <f>D25+D27+D29</f>
        <v>6818950</v>
      </c>
      <c r="E24" s="7">
        <f>E25+E27+E29</f>
        <v>7037050</v>
      </c>
      <c r="F24" s="7">
        <f>F25+F27+F29</f>
        <v>7262145</v>
      </c>
    </row>
    <row r="25" spans="2:6" ht="102">
      <c r="B25" s="3" t="s">
        <v>69</v>
      </c>
      <c r="C25" s="4" t="s">
        <v>70</v>
      </c>
      <c r="D25" s="8">
        <f>D26</f>
        <v>3270300</v>
      </c>
      <c r="E25" s="8">
        <f>E26</f>
        <v>3374950</v>
      </c>
      <c r="F25" s="8">
        <f>F26</f>
        <v>3482945</v>
      </c>
    </row>
    <row r="26" spans="2:6" ht="165.75">
      <c r="B26" s="3" t="s">
        <v>71</v>
      </c>
      <c r="C26" s="4" t="s">
        <v>304</v>
      </c>
      <c r="D26" s="8">
        <v>3270300</v>
      </c>
      <c r="E26" s="10">
        <v>3374950</v>
      </c>
      <c r="F26" s="10">
        <v>3482945</v>
      </c>
    </row>
    <row r="27" spans="2:6" ht="140.25">
      <c r="B27" s="3" t="s">
        <v>72</v>
      </c>
      <c r="C27" s="4" t="s">
        <v>73</v>
      </c>
      <c r="D27" s="8">
        <f>D28</f>
        <v>17550</v>
      </c>
      <c r="E27" s="8">
        <f>E28</f>
        <v>18000</v>
      </c>
      <c r="F27" s="8">
        <f>F28</f>
        <v>18500</v>
      </c>
    </row>
    <row r="28" spans="2:6" ht="204">
      <c r="B28" s="3" t="s">
        <v>74</v>
      </c>
      <c r="C28" s="4" t="s">
        <v>305</v>
      </c>
      <c r="D28" s="8">
        <v>17550</v>
      </c>
      <c r="E28" s="10">
        <v>18000</v>
      </c>
      <c r="F28" s="10">
        <v>18500</v>
      </c>
    </row>
    <row r="29" spans="2:6" ht="114.75">
      <c r="B29" s="3" t="s">
        <v>75</v>
      </c>
      <c r="C29" s="4" t="s">
        <v>76</v>
      </c>
      <c r="D29" s="8">
        <f>D30</f>
        <v>3531100</v>
      </c>
      <c r="E29" s="8">
        <f>E30</f>
        <v>3644100</v>
      </c>
      <c r="F29" s="8">
        <f>F30</f>
        <v>3760700</v>
      </c>
    </row>
    <row r="30" spans="2:6" ht="178.5">
      <c r="B30" s="3" t="s">
        <v>77</v>
      </c>
      <c r="C30" s="4" t="s">
        <v>306</v>
      </c>
      <c r="D30" s="8">
        <v>3531100</v>
      </c>
      <c r="E30" s="10">
        <v>3644100</v>
      </c>
      <c r="F30" s="10">
        <v>3760700</v>
      </c>
    </row>
    <row r="31" spans="2:6" ht="25.5">
      <c r="B31" s="1" t="s">
        <v>78</v>
      </c>
      <c r="C31" s="2" t="s">
        <v>79</v>
      </c>
      <c r="D31" s="7">
        <f>D32+D37</f>
        <v>172800000</v>
      </c>
      <c r="E31" s="7">
        <f>E32+E37</f>
        <v>176700000</v>
      </c>
      <c r="F31" s="7">
        <f>F32+F37</f>
        <v>180600000</v>
      </c>
    </row>
    <row r="32" spans="2:6" ht="38.25">
      <c r="B32" s="1" t="s">
        <v>80</v>
      </c>
      <c r="C32" s="2" t="s">
        <v>81</v>
      </c>
      <c r="D32" s="7">
        <f>D33+D35</f>
        <v>160200000</v>
      </c>
      <c r="E32" s="7">
        <f>E33+E35</f>
        <v>163600000</v>
      </c>
      <c r="F32" s="7">
        <f>F33+F35</f>
        <v>167000000</v>
      </c>
    </row>
    <row r="33" spans="2:6" ht="51">
      <c r="B33" s="3" t="s">
        <v>82</v>
      </c>
      <c r="C33" s="4" t="s">
        <v>5</v>
      </c>
      <c r="D33" s="8">
        <f>D34</f>
        <v>119200000</v>
      </c>
      <c r="E33" s="8">
        <f>E34</f>
        <v>121600000</v>
      </c>
      <c r="F33" s="8">
        <f>F34</f>
        <v>124000000</v>
      </c>
    </row>
    <row r="34" spans="2:6" ht="51">
      <c r="B34" s="3" t="s">
        <v>83</v>
      </c>
      <c r="C34" s="4" t="s">
        <v>5</v>
      </c>
      <c r="D34" s="8">
        <v>119200000</v>
      </c>
      <c r="E34" s="10">
        <v>121600000</v>
      </c>
      <c r="F34" s="10">
        <v>124000000</v>
      </c>
    </row>
    <row r="35" spans="2:6" ht="76.5">
      <c r="B35" s="3" t="s">
        <v>84</v>
      </c>
      <c r="C35" s="4" t="s">
        <v>6</v>
      </c>
      <c r="D35" s="8">
        <f>D36</f>
        <v>41000000</v>
      </c>
      <c r="E35" s="8">
        <f>E36</f>
        <v>42000000</v>
      </c>
      <c r="F35" s="8">
        <f>F36</f>
        <v>43000000</v>
      </c>
    </row>
    <row r="36" spans="2:6" ht="114.75">
      <c r="B36" s="3" t="s">
        <v>85</v>
      </c>
      <c r="C36" s="4" t="s">
        <v>86</v>
      </c>
      <c r="D36" s="8">
        <v>41000000</v>
      </c>
      <c r="E36" s="10">
        <v>42000000</v>
      </c>
      <c r="F36" s="10">
        <v>43000000</v>
      </c>
    </row>
    <row r="37" spans="2:6" ht="38.25">
      <c r="B37" s="1" t="s">
        <v>87</v>
      </c>
      <c r="C37" s="2" t="s">
        <v>88</v>
      </c>
      <c r="D37" s="7">
        <f>D38</f>
        <v>12600000</v>
      </c>
      <c r="E37" s="7">
        <f>E38</f>
        <v>13100000</v>
      </c>
      <c r="F37" s="7">
        <f>F38</f>
        <v>13600000</v>
      </c>
    </row>
    <row r="38" spans="2:6" ht="51">
      <c r="B38" s="3" t="s">
        <v>89</v>
      </c>
      <c r="C38" s="4" t="s">
        <v>7</v>
      </c>
      <c r="D38" s="8">
        <v>12600000</v>
      </c>
      <c r="E38" s="10">
        <v>13100000</v>
      </c>
      <c r="F38" s="10">
        <v>13600000</v>
      </c>
    </row>
    <row r="39" spans="2:6" ht="12.75">
      <c r="B39" s="1" t="s">
        <v>90</v>
      </c>
      <c r="C39" s="2" t="s">
        <v>91</v>
      </c>
      <c r="D39" s="7">
        <f>D40+D42+D44</f>
        <v>251315000</v>
      </c>
      <c r="E39" s="7">
        <f>E40+E42+E44</f>
        <v>250234000</v>
      </c>
      <c r="F39" s="7">
        <f>F40+F42+F44</f>
        <v>249158000</v>
      </c>
    </row>
    <row r="40" spans="2:6" ht="25.5">
      <c r="B40" s="1" t="s">
        <v>92</v>
      </c>
      <c r="C40" s="2" t="s">
        <v>93</v>
      </c>
      <c r="D40" s="7">
        <f>D41</f>
        <v>54149000</v>
      </c>
      <c r="E40" s="7">
        <f>E41</f>
        <v>53068000</v>
      </c>
      <c r="F40" s="7">
        <f>F41</f>
        <v>51992000</v>
      </c>
    </row>
    <row r="41" spans="2:6" ht="76.5">
      <c r="B41" s="3" t="s">
        <v>94</v>
      </c>
      <c r="C41" s="4" t="s">
        <v>95</v>
      </c>
      <c r="D41" s="8">
        <v>54149000</v>
      </c>
      <c r="E41" s="10">
        <v>53068000</v>
      </c>
      <c r="F41" s="10">
        <v>51992000</v>
      </c>
    </row>
    <row r="42" spans="2:6" ht="12.75">
      <c r="B42" s="1" t="s">
        <v>96</v>
      </c>
      <c r="C42" s="2" t="s">
        <v>26</v>
      </c>
      <c r="D42" s="7">
        <f>D43</f>
        <v>57400000</v>
      </c>
      <c r="E42" s="7">
        <f>E43</f>
        <v>57400000</v>
      </c>
      <c r="F42" s="7">
        <f>F43</f>
        <v>57400000</v>
      </c>
    </row>
    <row r="43" spans="2:6" ht="38.25">
      <c r="B43" s="3" t="s">
        <v>97</v>
      </c>
      <c r="C43" s="4" t="s">
        <v>98</v>
      </c>
      <c r="D43" s="8">
        <v>57400000</v>
      </c>
      <c r="E43" s="10">
        <v>57400000</v>
      </c>
      <c r="F43" s="10">
        <v>57400000</v>
      </c>
    </row>
    <row r="44" spans="2:6" ht="12.75">
      <c r="B44" s="1" t="s">
        <v>99</v>
      </c>
      <c r="C44" s="2" t="s">
        <v>100</v>
      </c>
      <c r="D44" s="7">
        <f>D45+D47</f>
        <v>139766000</v>
      </c>
      <c r="E44" s="7">
        <f>E45+E47</f>
        <v>139766000</v>
      </c>
      <c r="F44" s="7">
        <f>F45+F47</f>
        <v>139766000</v>
      </c>
    </row>
    <row r="45" spans="2:6" ht="12.75">
      <c r="B45" s="3" t="s">
        <v>101</v>
      </c>
      <c r="C45" s="4" t="s">
        <v>102</v>
      </c>
      <c r="D45" s="8">
        <f>D46</f>
        <v>131266000</v>
      </c>
      <c r="E45" s="8">
        <f>E46</f>
        <v>131266000</v>
      </c>
      <c r="F45" s="8">
        <f>F46</f>
        <v>131266000</v>
      </c>
    </row>
    <row r="46" spans="2:6" ht="51">
      <c r="B46" s="3" t="s">
        <v>103</v>
      </c>
      <c r="C46" s="4" t="s">
        <v>46</v>
      </c>
      <c r="D46" s="8">
        <v>131266000</v>
      </c>
      <c r="E46" s="10">
        <v>131266000</v>
      </c>
      <c r="F46" s="10">
        <v>131266000</v>
      </c>
    </row>
    <row r="47" spans="2:6" ht="12.75">
      <c r="B47" s="3" t="s">
        <v>104</v>
      </c>
      <c r="C47" s="4" t="s">
        <v>105</v>
      </c>
      <c r="D47" s="8">
        <f>D48</f>
        <v>8500000</v>
      </c>
      <c r="E47" s="8">
        <f>E48</f>
        <v>8500000</v>
      </c>
      <c r="F47" s="8">
        <f>F48</f>
        <v>8500000</v>
      </c>
    </row>
    <row r="48" spans="2:6" ht="51">
      <c r="B48" s="3" t="s">
        <v>106</v>
      </c>
      <c r="C48" s="4" t="s">
        <v>41</v>
      </c>
      <c r="D48" s="8">
        <v>8500000</v>
      </c>
      <c r="E48" s="10">
        <v>8500000</v>
      </c>
      <c r="F48" s="10">
        <v>8500000</v>
      </c>
    </row>
    <row r="49" spans="2:6" ht="51">
      <c r="B49" s="1" t="s">
        <v>107</v>
      </c>
      <c r="C49" s="2" t="s">
        <v>108</v>
      </c>
      <c r="D49" s="7">
        <f aca="true" t="shared" si="0" ref="D49:F50">D50</f>
        <v>177000</v>
      </c>
      <c r="E49" s="7">
        <f t="shared" si="0"/>
        <v>178000</v>
      </c>
      <c r="F49" s="7">
        <f t="shared" si="0"/>
        <v>179000</v>
      </c>
    </row>
    <row r="50" spans="2:6" ht="25.5">
      <c r="B50" s="1" t="s">
        <v>109</v>
      </c>
      <c r="C50" s="2" t="s">
        <v>8</v>
      </c>
      <c r="D50" s="7">
        <f t="shared" si="0"/>
        <v>177000</v>
      </c>
      <c r="E50" s="7">
        <f t="shared" si="0"/>
        <v>178000</v>
      </c>
      <c r="F50" s="7">
        <f t="shared" si="0"/>
        <v>179000</v>
      </c>
    </row>
    <row r="51" spans="2:6" ht="38.25">
      <c r="B51" s="3" t="s">
        <v>110</v>
      </c>
      <c r="C51" s="4" t="s">
        <v>9</v>
      </c>
      <c r="D51" s="8">
        <v>177000</v>
      </c>
      <c r="E51" s="10">
        <v>178000</v>
      </c>
      <c r="F51" s="10">
        <v>179000</v>
      </c>
    </row>
    <row r="52" spans="2:6" ht="25.5">
      <c r="B52" s="1" t="s">
        <v>111</v>
      </c>
      <c r="C52" s="2" t="s">
        <v>112</v>
      </c>
      <c r="D52" s="7">
        <f>D53+D55</f>
        <v>21020000</v>
      </c>
      <c r="E52" s="7">
        <f>E53+E55</f>
        <v>21120000</v>
      </c>
      <c r="F52" s="7">
        <f>F53+F55</f>
        <v>21220000</v>
      </c>
    </row>
    <row r="53" spans="2:6" ht="51">
      <c r="B53" s="1" t="s">
        <v>113</v>
      </c>
      <c r="C53" s="2" t="s">
        <v>114</v>
      </c>
      <c r="D53" s="7">
        <f>D54</f>
        <v>21000000</v>
      </c>
      <c r="E53" s="7">
        <f>E54</f>
        <v>21100000</v>
      </c>
      <c r="F53" s="7">
        <f>F54</f>
        <v>21200000</v>
      </c>
    </row>
    <row r="54" spans="2:6" ht="76.5">
      <c r="B54" s="3" t="s">
        <v>115</v>
      </c>
      <c r="C54" s="4" t="s">
        <v>10</v>
      </c>
      <c r="D54" s="8">
        <v>21000000</v>
      </c>
      <c r="E54" s="10">
        <v>21100000</v>
      </c>
      <c r="F54" s="10">
        <v>21200000</v>
      </c>
    </row>
    <row r="55" spans="2:6" ht="51">
      <c r="B55" s="1" t="s">
        <v>116</v>
      </c>
      <c r="C55" s="2" t="s">
        <v>117</v>
      </c>
      <c r="D55" s="7">
        <f>D56</f>
        <v>20000</v>
      </c>
      <c r="E55" s="7">
        <f>E56</f>
        <v>20000</v>
      </c>
      <c r="F55" s="7">
        <f>F56</f>
        <v>20000</v>
      </c>
    </row>
    <row r="56" spans="2:6" ht="38.25">
      <c r="B56" s="3" t="s">
        <v>118</v>
      </c>
      <c r="C56" s="4" t="s">
        <v>11</v>
      </c>
      <c r="D56" s="8">
        <v>20000</v>
      </c>
      <c r="E56" s="10">
        <v>20000</v>
      </c>
      <c r="F56" s="10">
        <v>20000</v>
      </c>
    </row>
    <row r="57" spans="2:6" ht="89.25">
      <c r="B57" s="1" t="s">
        <v>119</v>
      </c>
      <c r="C57" s="2" t="s">
        <v>120</v>
      </c>
      <c r="D57" s="7">
        <f>D58+D67+D70+D73</f>
        <v>157125050</v>
      </c>
      <c r="E57" s="7">
        <f>E58+E67+E70+E73</f>
        <v>155448500</v>
      </c>
      <c r="F57" s="7">
        <f>F58+F67+F70+F73</f>
        <v>166551605</v>
      </c>
    </row>
    <row r="58" spans="2:6" ht="153">
      <c r="B58" s="1" t="s">
        <v>121</v>
      </c>
      <c r="C58" s="2" t="s">
        <v>122</v>
      </c>
      <c r="D58" s="7">
        <f>D59+D61+D63+D65</f>
        <v>149019250</v>
      </c>
      <c r="E58" s="7">
        <f>E59+E61+E63+E65</f>
        <v>148292500</v>
      </c>
      <c r="F58" s="7">
        <f>F59+F61+F63+F65</f>
        <v>158061500</v>
      </c>
    </row>
    <row r="59" spans="2:6" ht="102">
      <c r="B59" s="3" t="s">
        <v>123</v>
      </c>
      <c r="C59" s="4" t="s">
        <v>124</v>
      </c>
      <c r="D59" s="8">
        <f>D60</f>
        <v>92126290</v>
      </c>
      <c r="E59" s="8">
        <f>E60</f>
        <v>93206000</v>
      </c>
      <c r="F59" s="8">
        <f>F60</f>
        <v>96375000</v>
      </c>
    </row>
    <row r="60" spans="2:6" ht="127.5">
      <c r="B60" s="3" t="s">
        <v>125</v>
      </c>
      <c r="C60" s="4" t="s">
        <v>12</v>
      </c>
      <c r="D60" s="8">
        <v>92126290</v>
      </c>
      <c r="E60" s="10">
        <v>93206000</v>
      </c>
      <c r="F60" s="10">
        <v>96375000</v>
      </c>
    </row>
    <row r="61" spans="2:6" ht="127.5">
      <c r="B61" s="3" t="s">
        <v>126</v>
      </c>
      <c r="C61" s="4" t="s">
        <v>127</v>
      </c>
      <c r="D61" s="8">
        <f>D62</f>
        <v>1000000</v>
      </c>
      <c r="E61" s="8">
        <f>E62</f>
        <v>922000</v>
      </c>
      <c r="F61" s="8">
        <f>F62</f>
        <v>1000000</v>
      </c>
    </row>
    <row r="62" spans="2:6" s="15" customFormat="1" ht="114.75">
      <c r="B62" s="3" t="s">
        <v>128</v>
      </c>
      <c r="C62" s="4" t="s">
        <v>13</v>
      </c>
      <c r="D62" s="8">
        <v>1000000</v>
      </c>
      <c r="E62" s="10">
        <v>922000</v>
      </c>
      <c r="F62" s="10">
        <v>1000000</v>
      </c>
    </row>
    <row r="63" spans="2:6" ht="153">
      <c r="B63" s="3" t="s">
        <v>129</v>
      </c>
      <c r="C63" s="4" t="s">
        <v>130</v>
      </c>
      <c r="D63" s="8">
        <f>D64</f>
        <v>75000</v>
      </c>
      <c r="E63" s="8">
        <f>E64</f>
        <v>75000</v>
      </c>
      <c r="F63" s="8">
        <f>F64</f>
        <v>75000</v>
      </c>
    </row>
    <row r="64" spans="2:6" ht="102">
      <c r="B64" s="3" t="s">
        <v>131</v>
      </c>
      <c r="C64" s="4" t="s">
        <v>14</v>
      </c>
      <c r="D64" s="8">
        <v>75000</v>
      </c>
      <c r="E64" s="10">
        <v>75000</v>
      </c>
      <c r="F64" s="10">
        <v>75000</v>
      </c>
    </row>
    <row r="65" spans="2:6" ht="63.75">
      <c r="B65" s="3" t="s">
        <v>132</v>
      </c>
      <c r="C65" s="4" t="s">
        <v>133</v>
      </c>
      <c r="D65" s="8">
        <f>D66</f>
        <v>55817960</v>
      </c>
      <c r="E65" s="8">
        <f>E66</f>
        <v>54089500</v>
      </c>
      <c r="F65" s="8">
        <f>F66</f>
        <v>60611500</v>
      </c>
    </row>
    <row r="66" spans="2:6" ht="51">
      <c r="B66" s="3" t="s">
        <v>134</v>
      </c>
      <c r="C66" s="4" t="s">
        <v>15</v>
      </c>
      <c r="D66" s="8">
        <v>55817960</v>
      </c>
      <c r="E66" s="10">
        <v>54089500</v>
      </c>
      <c r="F66" s="10">
        <v>60611500</v>
      </c>
    </row>
    <row r="67" spans="2:6" ht="76.5">
      <c r="B67" s="1" t="s">
        <v>135</v>
      </c>
      <c r="C67" s="2" t="s">
        <v>136</v>
      </c>
      <c r="D67" s="7">
        <f aca="true" t="shared" si="1" ref="D67:F68">D68</f>
        <v>405800</v>
      </c>
      <c r="E67" s="7">
        <f t="shared" si="1"/>
        <v>418000</v>
      </c>
      <c r="F67" s="7">
        <f t="shared" si="1"/>
        <v>471000</v>
      </c>
    </row>
    <row r="68" spans="2:6" ht="63.75">
      <c r="B68" s="3" t="s">
        <v>137</v>
      </c>
      <c r="C68" s="4" t="s">
        <v>138</v>
      </c>
      <c r="D68" s="8">
        <f t="shared" si="1"/>
        <v>405800</v>
      </c>
      <c r="E68" s="8">
        <f t="shared" si="1"/>
        <v>418000</v>
      </c>
      <c r="F68" s="8">
        <f t="shared" si="1"/>
        <v>471000</v>
      </c>
    </row>
    <row r="69" spans="2:6" ht="165.75">
      <c r="B69" s="3" t="s">
        <v>139</v>
      </c>
      <c r="C69" s="4" t="s">
        <v>140</v>
      </c>
      <c r="D69" s="8">
        <v>405800</v>
      </c>
      <c r="E69" s="10">
        <v>418000</v>
      </c>
      <c r="F69" s="10">
        <v>471000</v>
      </c>
    </row>
    <row r="70" spans="2:6" ht="38.25">
      <c r="B70" s="1" t="s">
        <v>141</v>
      </c>
      <c r="C70" s="2" t="s">
        <v>142</v>
      </c>
      <c r="D70" s="7">
        <f aca="true" t="shared" si="2" ref="D70:F71">D71</f>
        <v>1000000</v>
      </c>
      <c r="E70" s="7">
        <f t="shared" si="2"/>
        <v>1000000</v>
      </c>
      <c r="F70" s="7">
        <f t="shared" si="2"/>
        <v>1000000</v>
      </c>
    </row>
    <row r="71" spans="2:6" ht="76.5">
      <c r="B71" s="3" t="s">
        <v>143</v>
      </c>
      <c r="C71" s="4" t="s">
        <v>144</v>
      </c>
      <c r="D71" s="8">
        <f t="shared" si="2"/>
        <v>1000000</v>
      </c>
      <c r="E71" s="8">
        <f t="shared" si="2"/>
        <v>1000000</v>
      </c>
      <c r="F71" s="8">
        <f t="shared" si="2"/>
        <v>1000000</v>
      </c>
    </row>
    <row r="72" spans="2:6" ht="89.25">
      <c r="B72" s="3" t="s">
        <v>145</v>
      </c>
      <c r="C72" s="4" t="s">
        <v>16</v>
      </c>
      <c r="D72" s="8">
        <v>1000000</v>
      </c>
      <c r="E72" s="10">
        <v>1000000</v>
      </c>
      <c r="F72" s="10">
        <v>1000000</v>
      </c>
    </row>
    <row r="73" spans="2:6" ht="140.25">
      <c r="B73" s="1" t="s">
        <v>146</v>
      </c>
      <c r="C73" s="2" t="s">
        <v>147</v>
      </c>
      <c r="D73" s="7">
        <f>D74+D76</f>
        <v>6700000</v>
      </c>
      <c r="E73" s="7">
        <f>E74+E76</f>
        <v>5738000</v>
      </c>
      <c r="F73" s="7">
        <f>F74+F76</f>
        <v>7019105</v>
      </c>
    </row>
    <row r="74" spans="2:6" ht="140.25">
      <c r="B74" s="3" t="s">
        <v>148</v>
      </c>
      <c r="C74" s="4" t="s">
        <v>149</v>
      </c>
      <c r="D74" s="8">
        <f>D75</f>
        <v>3700000</v>
      </c>
      <c r="E74" s="8">
        <f>E75</f>
        <v>3238000</v>
      </c>
      <c r="F74" s="8">
        <f>F75</f>
        <v>3738000</v>
      </c>
    </row>
    <row r="75" spans="2:6" ht="127.5">
      <c r="B75" s="3" t="s">
        <v>150</v>
      </c>
      <c r="C75" s="4" t="s">
        <v>17</v>
      </c>
      <c r="D75" s="8">
        <v>3700000</v>
      </c>
      <c r="E75" s="10">
        <v>3238000</v>
      </c>
      <c r="F75" s="10">
        <v>3738000</v>
      </c>
    </row>
    <row r="76" spans="2:6" ht="165.75">
      <c r="B76" s="3" t="s">
        <v>329</v>
      </c>
      <c r="C76" s="4" t="s">
        <v>331</v>
      </c>
      <c r="D76" s="8">
        <f>D77</f>
        <v>3000000</v>
      </c>
      <c r="E76" s="8">
        <f>E77</f>
        <v>2500000</v>
      </c>
      <c r="F76" s="8">
        <f>F77</f>
        <v>3281105</v>
      </c>
    </row>
    <row r="77" spans="2:6" ht="165.75">
      <c r="B77" s="3" t="s">
        <v>330</v>
      </c>
      <c r="C77" s="4" t="s">
        <v>332</v>
      </c>
      <c r="D77" s="8">
        <v>3000000</v>
      </c>
      <c r="E77" s="10">
        <v>2500000</v>
      </c>
      <c r="F77" s="10">
        <v>3281105</v>
      </c>
    </row>
    <row r="78" spans="2:6" ht="25.5">
      <c r="B78" s="1" t="s">
        <v>151</v>
      </c>
      <c r="C78" s="2" t="s">
        <v>152</v>
      </c>
      <c r="D78" s="7">
        <f>D79</f>
        <v>4001000</v>
      </c>
      <c r="E78" s="7">
        <f>E79</f>
        <v>4101000</v>
      </c>
      <c r="F78" s="7">
        <f>F79</f>
        <v>4201000</v>
      </c>
    </row>
    <row r="79" spans="2:6" ht="25.5">
      <c r="B79" s="1" t="s">
        <v>153</v>
      </c>
      <c r="C79" s="2" t="s">
        <v>154</v>
      </c>
      <c r="D79" s="7">
        <f>D80+D82+D81</f>
        <v>4001000</v>
      </c>
      <c r="E79" s="7">
        <f>E80+E82+E81</f>
        <v>4101000</v>
      </c>
      <c r="F79" s="7">
        <f>F80+F82+F81</f>
        <v>4201000</v>
      </c>
    </row>
    <row r="80" spans="2:6" ht="38.25">
      <c r="B80" s="3" t="s">
        <v>155</v>
      </c>
      <c r="C80" s="4" t="s">
        <v>18</v>
      </c>
      <c r="D80" s="8">
        <v>2500000</v>
      </c>
      <c r="E80" s="10">
        <v>2550000</v>
      </c>
      <c r="F80" s="10">
        <v>2600000</v>
      </c>
    </row>
    <row r="81" spans="2:6" ht="25.5">
      <c r="B81" s="3" t="s">
        <v>355</v>
      </c>
      <c r="C81" s="4" t="s">
        <v>356</v>
      </c>
      <c r="D81" s="8">
        <v>1000</v>
      </c>
      <c r="E81" s="10">
        <v>1000</v>
      </c>
      <c r="F81" s="10">
        <v>1000</v>
      </c>
    </row>
    <row r="82" spans="2:6" ht="25.5">
      <c r="B82" s="3" t="s">
        <v>156</v>
      </c>
      <c r="C82" s="4" t="s">
        <v>19</v>
      </c>
      <c r="D82" s="8">
        <f>D83</f>
        <v>1500000</v>
      </c>
      <c r="E82" s="8">
        <f>E83</f>
        <v>1550000</v>
      </c>
      <c r="F82" s="8">
        <f>F83</f>
        <v>1600000</v>
      </c>
    </row>
    <row r="83" spans="2:6" ht="25.5">
      <c r="B83" s="3" t="s">
        <v>157</v>
      </c>
      <c r="C83" s="4" t="s">
        <v>158</v>
      </c>
      <c r="D83" s="8">
        <v>1500000</v>
      </c>
      <c r="E83" s="10">
        <v>1550000</v>
      </c>
      <c r="F83" s="10">
        <v>1600000</v>
      </c>
    </row>
    <row r="84" spans="2:6" s="21" customFormat="1" ht="51">
      <c r="B84" s="1" t="s">
        <v>159</v>
      </c>
      <c r="C84" s="2" t="s">
        <v>160</v>
      </c>
      <c r="D84" s="7">
        <f>D85+D88</f>
        <v>5125000</v>
      </c>
      <c r="E84" s="7">
        <f>E85+E88</f>
        <v>4625000</v>
      </c>
      <c r="F84" s="7">
        <f>F85+F88</f>
        <v>5125000</v>
      </c>
    </row>
    <row r="85" spans="2:6" ht="25.5">
      <c r="B85" s="1" t="s">
        <v>161</v>
      </c>
      <c r="C85" s="2" t="s">
        <v>162</v>
      </c>
      <c r="D85" s="7">
        <f aca="true" t="shared" si="3" ref="D85:F86">D86</f>
        <v>3000000</v>
      </c>
      <c r="E85" s="7">
        <f t="shared" si="3"/>
        <v>3000000</v>
      </c>
      <c r="F85" s="7">
        <f t="shared" si="3"/>
        <v>3000000</v>
      </c>
    </row>
    <row r="86" spans="2:6" ht="25.5">
      <c r="B86" s="3" t="s">
        <v>163</v>
      </c>
      <c r="C86" s="4" t="s">
        <v>164</v>
      </c>
      <c r="D86" s="8">
        <f t="shared" si="3"/>
        <v>3000000</v>
      </c>
      <c r="E86" s="8">
        <f t="shared" si="3"/>
        <v>3000000</v>
      </c>
      <c r="F86" s="8">
        <f t="shared" si="3"/>
        <v>3000000</v>
      </c>
    </row>
    <row r="87" spans="2:6" ht="51">
      <c r="B87" s="3" t="s">
        <v>165</v>
      </c>
      <c r="C87" s="4" t="s">
        <v>166</v>
      </c>
      <c r="D87" s="8">
        <f>3000000</f>
        <v>3000000</v>
      </c>
      <c r="E87" s="10">
        <f>3000000</f>
        <v>3000000</v>
      </c>
      <c r="F87" s="10">
        <f>3000000</f>
        <v>3000000</v>
      </c>
    </row>
    <row r="88" spans="2:6" s="21" customFormat="1" ht="25.5">
      <c r="B88" s="1" t="s">
        <v>307</v>
      </c>
      <c r="C88" s="2" t="s">
        <v>308</v>
      </c>
      <c r="D88" s="7">
        <f aca="true" t="shared" si="4" ref="D88:F89">D89</f>
        <v>2125000</v>
      </c>
      <c r="E88" s="7">
        <f t="shared" si="4"/>
        <v>1625000</v>
      </c>
      <c r="F88" s="7">
        <f t="shared" si="4"/>
        <v>2125000</v>
      </c>
    </row>
    <row r="89" spans="2:6" s="21" customFormat="1" ht="25.5">
      <c r="B89" s="3" t="s">
        <v>309</v>
      </c>
      <c r="C89" s="4" t="s">
        <v>310</v>
      </c>
      <c r="D89" s="8">
        <f t="shared" si="4"/>
        <v>2125000</v>
      </c>
      <c r="E89" s="8">
        <f t="shared" si="4"/>
        <v>1625000</v>
      </c>
      <c r="F89" s="8">
        <f t="shared" si="4"/>
        <v>2125000</v>
      </c>
    </row>
    <row r="90" spans="2:6" s="21" customFormat="1" ht="38.25">
      <c r="B90" s="3" t="s">
        <v>311</v>
      </c>
      <c r="C90" s="4" t="s">
        <v>312</v>
      </c>
      <c r="D90" s="8">
        <v>2125000</v>
      </c>
      <c r="E90" s="10">
        <v>1625000</v>
      </c>
      <c r="F90" s="10">
        <v>2125000</v>
      </c>
    </row>
    <row r="91" spans="2:6" ht="38.25">
      <c r="B91" s="1" t="s">
        <v>167</v>
      </c>
      <c r="C91" s="2" t="s">
        <v>168</v>
      </c>
      <c r="D91" s="7">
        <f>D92+D95+D100+D103</f>
        <v>97914900</v>
      </c>
      <c r="E91" s="7">
        <f>E92+E95+E100+E103</f>
        <v>91383150</v>
      </c>
      <c r="F91" s="7">
        <f>F92+F95+F100+F103</f>
        <v>99758250</v>
      </c>
    </row>
    <row r="92" spans="2:6" ht="127.5">
      <c r="B92" s="1" t="s">
        <v>169</v>
      </c>
      <c r="C92" s="2" t="s">
        <v>170</v>
      </c>
      <c r="D92" s="7">
        <f aca="true" t="shared" si="5" ref="D92:F93">D93</f>
        <v>53400000</v>
      </c>
      <c r="E92" s="7">
        <f t="shared" si="5"/>
        <v>45550350</v>
      </c>
      <c r="F92" s="7">
        <f t="shared" si="5"/>
        <v>52550350</v>
      </c>
    </row>
    <row r="93" spans="2:6" ht="153">
      <c r="B93" s="3" t="s">
        <v>171</v>
      </c>
      <c r="C93" s="4" t="s">
        <v>172</v>
      </c>
      <c r="D93" s="8">
        <f t="shared" si="5"/>
        <v>53400000</v>
      </c>
      <c r="E93" s="8">
        <f t="shared" si="5"/>
        <v>45550350</v>
      </c>
      <c r="F93" s="8">
        <f t="shared" si="5"/>
        <v>52550350</v>
      </c>
    </row>
    <row r="94" spans="2:6" ht="140.25">
      <c r="B94" s="3" t="s">
        <v>173</v>
      </c>
      <c r="C94" s="4" t="s">
        <v>174</v>
      </c>
      <c r="D94" s="8">
        <v>53400000</v>
      </c>
      <c r="E94" s="10">
        <v>45550350</v>
      </c>
      <c r="F94" s="10">
        <v>52550350</v>
      </c>
    </row>
    <row r="95" spans="2:6" ht="51">
      <c r="B95" s="1" t="s">
        <v>175</v>
      </c>
      <c r="C95" s="2" t="s">
        <v>176</v>
      </c>
      <c r="D95" s="7">
        <f>D96+D98</f>
        <v>41011600</v>
      </c>
      <c r="E95" s="7">
        <f>E96+E98</f>
        <v>42224600</v>
      </c>
      <c r="F95" s="7">
        <f>F96+F98</f>
        <v>43473900</v>
      </c>
    </row>
    <row r="96" spans="2:6" ht="51">
      <c r="B96" s="3" t="s">
        <v>177</v>
      </c>
      <c r="C96" s="4" t="s">
        <v>178</v>
      </c>
      <c r="D96" s="8">
        <f>D97</f>
        <v>40433600</v>
      </c>
      <c r="E96" s="8">
        <f>E97</f>
        <v>41646600</v>
      </c>
      <c r="F96" s="8">
        <f>F97</f>
        <v>42895900</v>
      </c>
    </row>
    <row r="97" spans="2:6" ht="76.5">
      <c r="B97" s="3" t="s">
        <v>179</v>
      </c>
      <c r="C97" s="4" t="s">
        <v>20</v>
      </c>
      <c r="D97" s="8">
        <v>40433600</v>
      </c>
      <c r="E97" s="10">
        <v>41646600</v>
      </c>
      <c r="F97" s="10">
        <v>42895900</v>
      </c>
    </row>
    <row r="98" spans="2:6" ht="76.5">
      <c r="B98" s="3" t="s">
        <v>313</v>
      </c>
      <c r="C98" s="4" t="s">
        <v>314</v>
      </c>
      <c r="D98" s="8">
        <f>D99</f>
        <v>578000</v>
      </c>
      <c r="E98" s="8">
        <f>E99</f>
        <v>578000</v>
      </c>
      <c r="F98" s="8">
        <f>F99</f>
        <v>578000</v>
      </c>
    </row>
    <row r="99" spans="2:6" ht="89.25">
      <c r="B99" s="3" t="s">
        <v>315</v>
      </c>
      <c r="C99" s="4" t="s">
        <v>316</v>
      </c>
      <c r="D99" s="8">
        <v>578000</v>
      </c>
      <c r="E99" s="10">
        <v>578000</v>
      </c>
      <c r="F99" s="10">
        <v>578000</v>
      </c>
    </row>
    <row r="100" spans="2:6" ht="127.5">
      <c r="B100" s="1" t="s">
        <v>180</v>
      </c>
      <c r="C100" s="2" t="s">
        <v>181</v>
      </c>
      <c r="D100" s="7">
        <f aca="true" t="shared" si="6" ref="D100:F101">D101</f>
        <v>2893300</v>
      </c>
      <c r="E100" s="7">
        <f t="shared" si="6"/>
        <v>2980200</v>
      </c>
      <c r="F100" s="7">
        <f t="shared" si="6"/>
        <v>3087000</v>
      </c>
    </row>
    <row r="101" spans="2:6" ht="102">
      <c r="B101" s="3" t="s">
        <v>182</v>
      </c>
      <c r="C101" s="4" t="s">
        <v>183</v>
      </c>
      <c r="D101" s="8">
        <f t="shared" si="6"/>
        <v>2893300</v>
      </c>
      <c r="E101" s="8">
        <f>E102</f>
        <v>2980200</v>
      </c>
      <c r="F101" s="8">
        <f t="shared" si="6"/>
        <v>3087000</v>
      </c>
    </row>
    <row r="102" spans="2:6" ht="127.5">
      <c r="B102" s="3" t="s">
        <v>184</v>
      </c>
      <c r="C102" s="4" t="s">
        <v>185</v>
      </c>
      <c r="D102" s="8">
        <v>2893300</v>
      </c>
      <c r="E102" s="10">
        <v>2980200</v>
      </c>
      <c r="F102" s="10">
        <v>3087000</v>
      </c>
    </row>
    <row r="103" spans="2:6" ht="51">
      <c r="B103" s="1" t="s">
        <v>357</v>
      </c>
      <c r="C103" s="2" t="s">
        <v>358</v>
      </c>
      <c r="D103" s="7">
        <f>D104</f>
        <v>610000</v>
      </c>
      <c r="E103" s="7">
        <f>E104</f>
        <v>628000</v>
      </c>
      <c r="F103" s="7">
        <f>F104</f>
        <v>647000</v>
      </c>
    </row>
    <row r="104" spans="2:6" ht="76.5">
      <c r="B104" s="3" t="s">
        <v>359</v>
      </c>
      <c r="C104" s="4" t="s">
        <v>360</v>
      </c>
      <c r="D104" s="8">
        <v>610000</v>
      </c>
      <c r="E104" s="10">
        <v>628000</v>
      </c>
      <c r="F104" s="10">
        <v>647000</v>
      </c>
    </row>
    <row r="105" spans="2:6" ht="25.5">
      <c r="B105" s="1" t="s">
        <v>186</v>
      </c>
      <c r="C105" s="2" t="s">
        <v>187</v>
      </c>
      <c r="D105" s="7">
        <f>D106+D121+D123+D126</f>
        <v>5401143.29</v>
      </c>
      <c r="E105" s="7">
        <f>E106+E121+E123+E126</f>
        <v>3456256.48</v>
      </c>
      <c r="F105" s="7">
        <f>F106+F121+F123+F126</f>
        <v>3544010.52</v>
      </c>
    </row>
    <row r="106" spans="2:6" ht="63.75">
      <c r="B106" s="1" t="s">
        <v>317</v>
      </c>
      <c r="C106" s="2" t="s">
        <v>318</v>
      </c>
      <c r="D106" s="7">
        <f>D107+D109+D111+D117+D113+D115+D119</f>
        <v>1326043.29</v>
      </c>
      <c r="E106" s="7">
        <f>E107+E109+E111+E117+E113+E115+E119</f>
        <v>1330956.48</v>
      </c>
      <c r="F106" s="7">
        <f>F107+F109+F111+F117+F113+F115+F119</f>
        <v>1344010.52</v>
      </c>
    </row>
    <row r="107" spans="2:6" ht="102">
      <c r="B107" s="22" t="s">
        <v>361</v>
      </c>
      <c r="C107" s="23" t="s">
        <v>362</v>
      </c>
      <c r="D107" s="8">
        <f>D108</f>
        <v>63000</v>
      </c>
      <c r="E107" s="8">
        <f>E108</f>
        <v>64000</v>
      </c>
      <c r="F107" s="8">
        <f>F108</f>
        <v>65000</v>
      </c>
    </row>
    <row r="108" spans="2:6" ht="140.25">
      <c r="B108" s="22" t="s">
        <v>363</v>
      </c>
      <c r="C108" s="23" t="s">
        <v>364</v>
      </c>
      <c r="D108" s="8">
        <v>63000</v>
      </c>
      <c r="E108" s="8">
        <v>64000</v>
      </c>
      <c r="F108" s="8">
        <v>65000</v>
      </c>
    </row>
    <row r="109" spans="2:6" ht="140.25">
      <c r="B109" s="22" t="s">
        <v>365</v>
      </c>
      <c r="C109" s="23" t="s">
        <v>366</v>
      </c>
      <c r="D109" s="8">
        <f>D110</f>
        <v>238000</v>
      </c>
      <c r="E109" s="8">
        <f>E110</f>
        <v>238000</v>
      </c>
      <c r="F109" s="8">
        <f>F110</f>
        <v>245000</v>
      </c>
    </row>
    <row r="110" spans="2:6" ht="191.25">
      <c r="B110" s="22" t="s">
        <v>367</v>
      </c>
      <c r="C110" s="23" t="s">
        <v>368</v>
      </c>
      <c r="D110" s="8">
        <v>238000</v>
      </c>
      <c r="E110" s="8">
        <v>238000</v>
      </c>
      <c r="F110" s="8">
        <v>245000</v>
      </c>
    </row>
    <row r="111" spans="2:6" ht="102">
      <c r="B111" s="3" t="s">
        <v>319</v>
      </c>
      <c r="C111" s="4" t="s">
        <v>320</v>
      </c>
      <c r="D111" s="8">
        <f>D112</f>
        <v>237000</v>
      </c>
      <c r="E111" s="8">
        <f>E112</f>
        <v>238000</v>
      </c>
      <c r="F111" s="8">
        <f>F112</f>
        <v>240000</v>
      </c>
    </row>
    <row r="112" spans="2:6" ht="127.5">
      <c r="B112" s="3" t="s">
        <v>333</v>
      </c>
      <c r="C112" s="4" t="s">
        <v>334</v>
      </c>
      <c r="D112" s="8">
        <v>237000</v>
      </c>
      <c r="E112" s="10">
        <v>238000</v>
      </c>
      <c r="F112" s="10">
        <v>240000</v>
      </c>
    </row>
    <row r="113" spans="2:6" ht="114.75">
      <c r="B113" s="22" t="s">
        <v>369</v>
      </c>
      <c r="C113" s="23" t="s">
        <v>370</v>
      </c>
      <c r="D113" s="8">
        <f>D114</f>
        <v>20000</v>
      </c>
      <c r="E113" s="8">
        <f>E114</f>
        <v>20000</v>
      </c>
      <c r="F113" s="8">
        <f>F114</f>
        <v>20000</v>
      </c>
    </row>
    <row r="114" spans="2:6" ht="153">
      <c r="B114" s="24" t="s">
        <v>371</v>
      </c>
      <c r="C114" s="25" t="s">
        <v>372</v>
      </c>
      <c r="D114" s="8">
        <v>20000</v>
      </c>
      <c r="E114" s="10">
        <v>20000</v>
      </c>
      <c r="F114" s="10">
        <v>20000</v>
      </c>
    </row>
    <row r="115" spans="2:6" ht="127.5">
      <c r="B115" s="22" t="s">
        <v>373</v>
      </c>
      <c r="C115" s="23" t="s">
        <v>374</v>
      </c>
      <c r="D115" s="8">
        <f>D116</f>
        <v>25000</v>
      </c>
      <c r="E115" s="8">
        <f>E116</f>
        <v>25000</v>
      </c>
      <c r="F115" s="8">
        <f>F116</f>
        <v>25000</v>
      </c>
    </row>
    <row r="116" spans="2:6" ht="178.5">
      <c r="B116" s="22" t="s">
        <v>375</v>
      </c>
      <c r="C116" s="23" t="s">
        <v>376</v>
      </c>
      <c r="D116" s="8">
        <v>25000</v>
      </c>
      <c r="E116" s="10">
        <v>25000</v>
      </c>
      <c r="F116" s="10">
        <v>25000</v>
      </c>
    </row>
    <row r="117" spans="2:6" ht="102">
      <c r="B117" s="3" t="s">
        <v>321</v>
      </c>
      <c r="C117" s="4" t="s">
        <v>322</v>
      </c>
      <c r="D117" s="8">
        <f>D118</f>
        <v>1000</v>
      </c>
      <c r="E117" s="8">
        <f>E118</f>
        <v>1000</v>
      </c>
      <c r="F117" s="8">
        <f>F118</f>
        <v>1000</v>
      </c>
    </row>
    <row r="118" spans="2:6" ht="127.5">
      <c r="B118" s="3" t="s">
        <v>335</v>
      </c>
      <c r="C118" s="4" t="s">
        <v>336</v>
      </c>
      <c r="D118" s="8">
        <v>1000</v>
      </c>
      <c r="E118" s="10">
        <v>1000</v>
      </c>
      <c r="F118" s="10">
        <v>1000</v>
      </c>
    </row>
    <row r="119" spans="2:6" ht="114.75">
      <c r="B119" s="22" t="s">
        <v>377</v>
      </c>
      <c r="C119" s="23" t="s">
        <v>378</v>
      </c>
      <c r="D119" s="8">
        <f>D120</f>
        <v>742043.29</v>
      </c>
      <c r="E119" s="8">
        <f>E120</f>
        <v>744956.48</v>
      </c>
      <c r="F119" s="8">
        <f>F120</f>
        <v>748010.52</v>
      </c>
    </row>
    <row r="120" spans="2:6" ht="165.75">
      <c r="B120" s="22" t="s">
        <v>379</v>
      </c>
      <c r="C120" s="23" t="s">
        <v>380</v>
      </c>
      <c r="D120" s="8">
        <f>742000+43.29</f>
        <v>742043.29</v>
      </c>
      <c r="E120" s="10">
        <f>745000-43.52</f>
        <v>744956.48</v>
      </c>
      <c r="F120" s="10">
        <f>748000+10.52</f>
        <v>748010.52</v>
      </c>
    </row>
    <row r="121" spans="2:6" ht="63.75">
      <c r="B121" s="1" t="s">
        <v>188</v>
      </c>
      <c r="C121" s="2" t="s">
        <v>189</v>
      </c>
      <c r="D121" s="7">
        <f>D122</f>
        <v>3575100</v>
      </c>
      <c r="E121" s="7">
        <f>E122</f>
        <v>1625300</v>
      </c>
      <c r="F121" s="7">
        <f>F122</f>
        <v>1700000</v>
      </c>
    </row>
    <row r="122" spans="2:6" ht="76.5">
      <c r="B122" s="3" t="s">
        <v>190</v>
      </c>
      <c r="C122" s="4" t="s">
        <v>191</v>
      </c>
      <c r="D122" s="8">
        <v>3575100</v>
      </c>
      <c r="E122" s="10">
        <v>1625300</v>
      </c>
      <c r="F122" s="10">
        <v>1700000</v>
      </c>
    </row>
    <row r="123" spans="2:6" ht="178.5">
      <c r="B123" s="1" t="s">
        <v>323</v>
      </c>
      <c r="C123" s="2" t="s">
        <v>324</v>
      </c>
      <c r="D123" s="7">
        <f aca="true" t="shared" si="7" ref="D123:F124">D124</f>
        <v>200000</v>
      </c>
      <c r="E123" s="7">
        <f t="shared" si="7"/>
        <v>200000</v>
      </c>
      <c r="F123" s="7">
        <f t="shared" si="7"/>
        <v>200000</v>
      </c>
    </row>
    <row r="124" spans="2:6" ht="89.25">
      <c r="B124" s="3" t="s">
        <v>325</v>
      </c>
      <c r="C124" s="4" t="s">
        <v>326</v>
      </c>
      <c r="D124" s="8">
        <f t="shared" si="7"/>
        <v>200000</v>
      </c>
      <c r="E124" s="8">
        <f t="shared" si="7"/>
        <v>200000</v>
      </c>
      <c r="F124" s="8">
        <f t="shared" si="7"/>
        <v>200000</v>
      </c>
    </row>
    <row r="125" spans="2:6" ht="114.75">
      <c r="B125" s="3" t="s">
        <v>327</v>
      </c>
      <c r="C125" s="4" t="s">
        <v>328</v>
      </c>
      <c r="D125" s="8">
        <v>200000</v>
      </c>
      <c r="E125" s="10">
        <v>200000</v>
      </c>
      <c r="F125" s="10">
        <v>200000</v>
      </c>
    </row>
    <row r="126" spans="2:6" ht="25.5">
      <c r="B126" s="1" t="s">
        <v>192</v>
      </c>
      <c r="C126" s="2" t="s">
        <v>193</v>
      </c>
      <c r="D126" s="7">
        <f aca="true" t="shared" si="8" ref="D126:F127">D127</f>
        <v>300000</v>
      </c>
      <c r="E126" s="7">
        <f t="shared" si="8"/>
        <v>300000</v>
      </c>
      <c r="F126" s="7">
        <f t="shared" si="8"/>
        <v>300000</v>
      </c>
    </row>
    <row r="127" spans="2:6" ht="114.75">
      <c r="B127" s="3" t="s">
        <v>194</v>
      </c>
      <c r="C127" s="4" t="s">
        <v>195</v>
      </c>
      <c r="D127" s="8">
        <f t="shared" si="8"/>
        <v>300000</v>
      </c>
      <c r="E127" s="8">
        <f t="shared" si="8"/>
        <v>300000</v>
      </c>
      <c r="F127" s="8">
        <f t="shared" si="8"/>
        <v>300000</v>
      </c>
    </row>
    <row r="128" spans="2:6" ht="102">
      <c r="B128" s="3" t="s">
        <v>196</v>
      </c>
      <c r="C128" s="4" t="s">
        <v>49</v>
      </c>
      <c r="D128" s="8">
        <v>300000</v>
      </c>
      <c r="E128" s="10">
        <v>300000</v>
      </c>
      <c r="F128" s="10">
        <v>300000</v>
      </c>
    </row>
    <row r="129" spans="2:6" ht="25.5">
      <c r="B129" s="1" t="s">
        <v>197</v>
      </c>
      <c r="C129" s="2" t="s">
        <v>198</v>
      </c>
      <c r="D129" s="7">
        <f>D130</f>
        <v>7365000</v>
      </c>
      <c r="E129" s="7">
        <f>E130</f>
        <v>0</v>
      </c>
      <c r="F129" s="7">
        <f>F130</f>
        <v>0</v>
      </c>
    </row>
    <row r="130" spans="2:6" ht="12.75">
      <c r="B130" s="1" t="s">
        <v>199</v>
      </c>
      <c r="C130" s="2" t="s">
        <v>200</v>
      </c>
      <c r="D130" s="7">
        <f>D131</f>
        <v>7365000</v>
      </c>
      <c r="E130" s="7">
        <f>E131</f>
        <v>0</v>
      </c>
      <c r="F130" s="7">
        <f>F131</f>
        <v>0</v>
      </c>
    </row>
    <row r="131" spans="2:6" ht="38.25">
      <c r="B131" s="3" t="s">
        <v>201</v>
      </c>
      <c r="C131" s="4" t="s">
        <v>202</v>
      </c>
      <c r="D131" s="8">
        <v>7365000</v>
      </c>
      <c r="E131" s="10">
        <v>0</v>
      </c>
      <c r="F131" s="10">
        <v>0</v>
      </c>
    </row>
    <row r="132" spans="2:6" ht="25.5">
      <c r="B132" s="1" t="s">
        <v>203</v>
      </c>
      <c r="C132" s="2" t="s">
        <v>21</v>
      </c>
      <c r="D132" s="7">
        <f>D133</f>
        <v>2343375550.18</v>
      </c>
      <c r="E132" s="7">
        <f>E133</f>
        <v>2093825788.71</v>
      </c>
      <c r="F132" s="7">
        <f>F133</f>
        <v>2114170586.17</v>
      </c>
    </row>
    <row r="133" spans="2:6" ht="63.75">
      <c r="B133" s="1" t="s">
        <v>204</v>
      </c>
      <c r="C133" s="2" t="s">
        <v>205</v>
      </c>
      <c r="D133" s="7">
        <f>D134+D139+D166+D197</f>
        <v>2343375550.18</v>
      </c>
      <c r="E133" s="7">
        <f>E134+E139+E166+E197</f>
        <v>2093825788.71</v>
      </c>
      <c r="F133" s="7">
        <f>F134+F139+F166+F197</f>
        <v>2114170586.17</v>
      </c>
    </row>
    <row r="134" spans="2:6" ht="25.5">
      <c r="B134" s="1" t="s">
        <v>206</v>
      </c>
      <c r="C134" s="2" t="s">
        <v>207</v>
      </c>
      <c r="D134" s="7">
        <f>D135+D137</f>
        <v>159094156.71</v>
      </c>
      <c r="E134" s="7">
        <f>E135+E137</f>
        <v>116095043.52</v>
      </c>
      <c r="F134" s="7">
        <f>F135+F137</f>
        <v>152118189.48</v>
      </c>
    </row>
    <row r="135" spans="2:6" ht="25.5">
      <c r="B135" s="3" t="s">
        <v>208</v>
      </c>
      <c r="C135" s="4" t="s">
        <v>209</v>
      </c>
      <c r="D135" s="8">
        <f>D136</f>
        <v>159094156.71</v>
      </c>
      <c r="E135" s="8">
        <f>E136</f>
        <v>116095043.52</v>
      </c>
      <c r="F135" s="8">
        <f>F136</f>
        <v>152118189.48</v>
      </c>
    </row>
    <row r="136" spans="2:6" ht="63.75">
      <c r="B136" s="3" t="s">
        <v>210</v>
      </c>
      <c r="C136" s="4" t="s">
        <v>211</v>
      </c>
      <c r="D136" s="8">
        <v>159094156.71</v>
      </c>
      <c r="E136" s="10">
        <v>116095043.52</v>
      </c>
      <c r="F136" s="10">
        <v>152118189.48</v>
      </c>
    </row>
    <row r="137" spans="2:6" ht="38.25" hidden="1">
      <c r="B137" s="3" t="s">
        <v>212</v>
      </c>
      <c r="C137" s="4" t="s">
        <v>213</v>
      </c>
      <c r="D137" s="8">
        <f>D138</f>
        <v>0</v>
      </c>
      <c r="E137" s="8">
        <f>E138</f>
        <v>0</v>
      </c>
      <c r="F137" s="8">
        <f>F138</f>
        <v>0</v>
      </c>
    </row>
    <row r="138" spans="2:6" ht="51" hidden="1">
      <c r="B138" s="3" t="s">
        <v>214</v>
      </c>
      <c r="C138" s="4" t="s">
        <v>22</v>
      </c>
      <c r="D138" s="8">
        <v>0</v>
      </c>
      <c r="E138" s="10">
        <v>0</v>
      </c>
      <c r="F138" s="10">
        <v>0</v>
      </c>
    </row>
    <row r="139" spans="2:6" ht="38.25">
      <c r="B139" s="1" t="s">
        <v>215</v>
      </c>
      <c r="C139" s="2" t="s">
        <v>216</v>
      </c>
      <c r="D139" s="7">
        <f>D140+D143+D145+D147+D149+D151+D153+D155</f>
        <v>504505706</v>
      </c>
      <c r="E139" s="7">
        <f>E140+E143+E145+E147+E149+E151+E153+E155</f>
        <v>410885107.81000006</v>
      </c>
      <c r="F139" s="7">
        <f>F140+F143+F145+F147+F149+F151+F153+F155</f>
        <v>416497677.31000006</v>
      </c>
    </row>
    <row r="140" spans="2:6" ht="127.5">
      <c r="B140" s="3" t="s">
        <v>217</v>
      </c>
      <c r="C140" s="4" t="s">
        <v>218</v>
      </c>
      <c r="D140" s="8">
        <f aca="true" t="shared" si="9" ref="D140:F141">D141</f>
        <v>0</v>
      </c>
      <c r="E140" s="8">
        <f t="shared" si="9"/>
        <v>20610274</v>
      </c>
      <c r="F140" s="8">
        <f t="shared" si="9"/>
        <v>26406922</v>
      </c>
    </row>
    <row r="141" spans="2:6" ht="140.25">
      <c r="B141" s="3" t="s">
        <v>219</v>
      </c>
      <c r="C141" s="4" t="s">
        <v>220</v>
      </c>
      <c r="D141" s="8">
        <f t="shared" si="9"/>
        <v>0</v>
      </c>
      <c r="E141" s="8">
        <f t="shared" si="9"/>
        <v>20610274</v>
      </c>
      <c r="F141" s="8">
        <f t="shared" si="9"/>
        <v>26406922</v>
      </c>
    </row>
    <row r="142" spans="2:6" ht="76.5">
      <c r="B142" s="3" t="s">
        <v>221</v>
      </c>
      <c r="C142" s="4" t="s">
        <v>349</v>
      </c>
      <c r="D142" s="8">
        <v>0</v>
      </c>
      <c r="E142" s="10">
        <v>20610274</v>
      </c>
      <c r="F142" s="10">
        <v>26406922</v>
      </c>
    </row>
    <row r="143" spans="2:6" ht="76.5">
      <c r="B143" s="3" t="s">
        <v>381</v>
      </c>
      <c r="C143" s="4" t="s">
        <v>382</v>
      </c>
      <c r="D143" s="8">
        <f>D144</f>
        <v>69009060</v>
      </c>
      <c r="E143" s="8">
        <f>E144</f>
        <v>0</v>
      </c>
      <c r="F143" s="8">
        <f>F144</f>
        <v>0</v>
      </c>
    </row>
    <row r="144" spans="2:6" ht="76.5">
      <c r="B144" s="3" t="s">
        <v>383</v>
      </c>
      <c r="C144" s="4" t="s">
        <v>384</v>
      </c>
      <c r="D144" s="8">
        <v>69009060</v>
      </c>
      <c r="E144" s="10">
        <v>0</v>
      </c>
      <c r="F144" s="10">
        <v>0</v>
      </c>
    </row>
    <row r="145" spans="2:6" ht="89.25">
      <c r="B145" s="3" t="s">
        <v>222</v>
      </c>
      <c r="C145" s="4" t="s">
        <v>223</v>
      </c>
      <c r="D145" s="8">
        <f>D146</f>
        <v>72717007</v>
      </c>
      <c r="E145" s="8">
        <f>E146</f>
        <v>72717007</v>
      </c>
      <c r="F145" s="8">
        <f>F146</f>
        <v>72717007</v>
      </c>
    </row>
    <row r="146" spans="2:6" ht="102">
      <c r="B146" s="3" t="s">
        <v>224</v>
      </c>
      <c r="C146" s="4" t="s">
        <v>50</v>
      </c>
      <c r="D146" s="8">
        <f>11634721.12+61082285.88</f>
        <v>72717007</v>
      </c>
      <c r="E146" s="10">
        <f>5090190.49+67626816.51</f>
        <v>72717007</v>
      </c>
      <c r="F146" s="10">
        <f>5090190.49+67626816.51</f>
        <v>72717007</v>
      </c>
    </row>
    <row r="147" spans="2:6" ht="51">
      <c r="B147" s="3" t="s">
        <v>225</v>
      </c>
      <c r="C147" s="4" t="s">
        <v>226</v>
      </c>
      <c r="D147" s="8">
        <f>D148</f>
        <v>6890080</v>
      </c>
      <c r="E147" s="8">
        <f>E148</f>
        <v>7019010</v>
      </c>
      <c r="F147" s="8">
        <f>F148</f>
        <v>7019010</v>
      </c>
    </row>
    <row r="148" spans="2:6" ht="51">
      <c r="B148" s="3" t="s">
        <v>227</v>
      </c>
      <c r="C148" s="4" t="s">
        <v>42</v>
      </c>
      <c r="D148" s="8">
        <f>5660870+1229210</f>
        <v>6890080</v>
      </c>
      <c r="E148" s="10">
        <f>5660870+1358140</f>
        <v>7019010</v>
      </c>
      <c r="F148" s="10">
        <f>5660870+1358140</f>
        <v>7019010</v>
      </c>
    </row>
    <row r="149" spans="2:6" ht="25.5">
      <c r="B149" s="3" t="s">
        <v>228</v>
      </c>
      <c r="C149" s="4" t="s">
        <v>229</v>
      </c>
      <c r="D149" s="8">
        <f>D150</f>
        <v>4156199.54</v>
      </c>
      <c r="E149" s="8">
        <f>E150</f>
        <v>709532.0900000001</v>
      </c>
      <c r="F149" s="8">
        <f>F150</f>
        <v>709532.0900000001</v>
      </c>
    </row>
    <row r="150" spans="2:6" ht="38.25">
      <c r="B150" s="3" t="s">
        <v>230</v>
      </c>
      <c r="C150" s="4" t="s">
        <v>231</v>
      </c>
      <c r="D150" s="8">
        <f>68637.74+3363246.48+115893.26+608422.06</f>
        <v>4156199.54</v>
      </c>
      <c r="E150" s="10">
        <f>49669.41+659862.68</f>
        <v>709532.0900000001</v>
      </c>
      <c r="F150" s="10">
        <f>49669.41+659862.68</f>
        <v>709532.0900000001</v>
      </c>
    </row>
    <row r="151" spans="2:6" ht="51">
      <c r="B151" s="3" t="s">
        <v>338</v>
      </c>
      <c r="C151" s="4" t="s">
        <v>339</v>
      </c>
      <c r="D151" s="8">
        <f>D152</f>
        <v>249810714.29</v>
      </c>
      <c r="E151" s="8">
        <f>E152</f>
        <v>225635483.86</v>
      </c>
      <c r="F151" s="8">
        <f>F152</f>
        <v>225635483.86</v>
      </c>
    </row>
    <row r="152" spans="2:6" ht="51">
      <c r="B152" s="3" t="s">
        <v>337</v>
      </c>
      <c r="C152" s="4" t="s">
        <v>340</v>
      </c>
      <c r="D152" s="8">
        <f>39969714.29+209841000</f>
        <v>249810714.29</v>
      </c>
      <c r="E152" s="10">
        <f>15794483.86+209841000</f>
        <v>225635483.86</v>
      </c>
      <c r="F152" s="10">
        <f>15794483.86+209841000</f>
        <v>225635483.86</v>
      </c>
    </row>
    <row r="153" spans="2:6" ht="38.25">
      <c r="B153" s="3" t="s">
        <v>232</v>
      </c>
      <c r="C153" s="4" t="s">
        <v>233</v>
      </c>
      <c r="D153" s="8">
        <f>D154</f>
        <v>3632200</v>
      </c>
      <c r="E153" s="8">
        <f>E154</f>
        <v>0</v>
      </c>
      <c r="F153" s="8">
        <f>F154</f>
        <v>0</v>
      </c>
    </row>
    <row r="154" spans="2:6" ht="51">
      <c r="B154" s="3" t="s">
        <v>234</v>
      </c>
      <c r="C154" s="4" t="s">
        <v>40</v>
      </c>
      <c r="D154" s="8">
        <v>3632200</v>
      </c>
      <c r="E154" s="10">
        <v>0</v>
      </c>
      <c r="F154" s="10">
        <v>0</v>
      </c>
    </row>
    <row r="155" spans="2:6" ht="12.75">
      <c r="B155" s="3" t="s">
        <v>235</v>
      </c>
      <c r="C155" s="4" t="s">
        <v>236</v>
      </c>
      <c r="D155" s="8">
        <f>D156</f>
        <v>98290445.17</v>
      </c>
      <c r="E155" s="8">
        <f>E156</f>
        <v>84193800.86</v>
      </c>
      <c r="F155" s="8">
        <f>F156</f>
        <v>84009722.36</v>
      </c>
    </row>
    <row r="156" spans="2:6" ht="25.5">
      <c r="B156" s="3" t="s">
        <v>237</v>
      </c>
      <c r="C156" s="4" t="s">
        <v>238</v>
      </c>
      <c r="D156" s="8">
        <f>D157+D158+D159+D160+D162+D165+D161+D163+D164</f>
        <v>98290445.17</v>
      </c>
      <c r="E156" s="8">
        <f>E157+E158+E159+E160+E162+E165+E161+E163+E164</f>
        <v>84193800.86</v>
      </c>
      <c r="F156" s="8">
        <f>F157+F158+F159+F160+F162+F165+F161+F163+F164</f>
        <v>84009722.36</v>
      </c>
    </row>
    <row r="157" spans="2:6" ht="165.75">
      <c r="B157" s="3" t="s">
        <v>239</v>
      </c>
      <c r="C157" s="4" t="s">
        <v>52</v>
      </c>
      <c r="D157" s="8">
        <v>10644134.4</v>
      </c>
      <c r="E157" s="10">
        <v>10598055.9</v>
      </c>
      <c r="F157" s="10">
        <v>10551977.4</v>
      </c>
    </row>
    <row r="158" spans="2:6" ht="114.75">
      <c r="B158" s="3" t="s">
        <v>240</v>
      </c>
      <c r="C158" s="4" t="s">
        <v>51</v>
      </c>
      <c r="D158" s="8">
        <f>7591600+24276900</f>
        <v>31868500</v>
      </c>
      <c r="E158" s="10">
        <f>7558700+24171800</f>
        <v>31730500</v>
      </c>
      <c r="F158" s="10">
        <f>7525800+24066700</f>
        <v>31592500</v>
      </c>
    </row>
    <row r="159" spans="2:6" ht="114.75">
      <c r="B159" s="3" t="s">
        <v>241</v>
      </c>
      <c r="C159" s="4" t="s">
        <v>242</v>
      </c>
      <c r="D159" s="8">
        <v>12886418.2</v>
      </c>
      <c r="E159" s="10">
        <v>13391508.6</v>
      </c>
      <c r="F159" s="10">
        <v>13391508.6</v>
      </c>
    </row>
    <row r="160" spans="2:6" ht="63.75">
      <c r="B160" s="3" t="s">
        <v>243</v>
      </c>
      <c r="C160" s="4" t="s">
        <v>244</v>
      </c>
      <c r="D160" s="8">
        <v>3500000</v>
      </c>
      <c r="E160" s="10">
        <v>3500000</v>
      </c>
      <c r="F160" s="10">
        <v>3500000</v>
      </c>
    </row>
    <row r="161" spans="2:6" ht="63.75">
      <c r="B161" s="3" t="s">
        <v>389</v>
      </c>
      <c r="C161" s="4" t="s">
        <v>390</v>
      </c>
      <c r="D161" s="8">
        <v>5317496.01</v>
      </c>
      <c r="E161" s="10">
        <v>0</v>
      </c>
      <c r="F161" s="10">
        <v>0</v>
      </c>
    </row>
    <row r="162" spans="2:6" ht="51">
      <c r="B162" s="3" t="s">
        <v>245</v>
      </c>
      <c r="C162" s="4" t="s">
        <v>47</v>
      </c>
      <c r="D162" s="8">
        <v>11923700</v>
      </c>
      <c r="E162" s="10">
        <v>11423700</v>
      </c>
      <c r="F162" s="10">
        <v>11423700</v>
      </c>
    </row>
    <row r="163" spans="2:6" ht="191.25">
      <c r="B163" s="3" t="s">
        <v>385</v>
      </c>
      <c r="C163" s="4" t="s">
        <v>386</v>
      </c>
      <c r="D163" s="8">
        <v>4038200</v>
      </c>
      <c r="E163" s="10">
        <v>0</v>
      </c>
      <c r="F163" s="10">
        <v>0</v>
      </c>
    </row>
    <row r="164" spans="2:6" ht="102">
      <c r="B164" s="3" t="s">
        <v>387</v>
      </c>
      <c r="C164" s="4" t="s">
        <v>388</v>
      </c>
      <c r="D164" s="8">
        <v>4561960.2</v>
      </c>
      <c r="E164" s="10">
        <v>0</v>
      </c>
      <c r="F164" s="10">
        <v>0</v>
      </c>
    </row>
    <row r="165" spans="2:6" ht="102">
      <c r="B165" s="3" t="s">
        <v>246</v>
      </c>
      <c r="C165" s="4" t="s">
        <v>247</v>
      </c>
      <c r="D165" s="8">
        <v>13550036.36</v>
      </c>
      <c r="E165" s="10">
        <v>13550036.36</v>
      </c>
      <c r="F165" s="10">
        <v>13550036.36</v>
      </c>
    </row>
    <row r="166" spans="2:6" ht="25.5">
      <c r="B166" s="1" t="s">
        <v>248</v>
      </c>
      <c r="C166" s="2" t="s">
        <v>249</v>
      </c>
      <c r="D166" s="7">
        <f>D167+D191+D193+D195</f>
        <v>1496327645.8999999</v>
      </c>
      <c r="E166" s="7">
        <f>E167+E191+E193+E195</f>
        <v>1498266490.8999999</v>
      </c>
      <c r="F166" s="7">
        <f>F167+F191+F193+F195</f>
        <v>1477384467.8999999</v>
      </c>
    </row>
    <row r="167" spans="2:6" ht="51">
      <c r="B167" s="3" t="s">
        <v>250</v>
      </c>
      <c r="C167" s="4" t="s">
        <v>251</v>
      </c>
      <c r="D167" s="8">
        <f>D168</f>
        <v>1448578406.8999999</v>
      </c>
      <c r="E167" s="8">
        <f>E168</f>
        <v>1450153273.8999999</v>
      </c>
      <c r="F167" s="8">
        <f>F168</f>
        <v>1428913261.8999999</v>
      </c>
    </row>
    <row r="168" spans="2:6" ht="51">
      <c r="B168" s="3" t="s">
        <v>252</v>
      </c>
      <c r="C168" s="4" t="s">
        <v>253</v>
      </c>
      <c r="D168" s="8">
        <f>D169+D170+D171+D172+D173+D174+D175+D176+D177+D178+D179+D180+D181+D182+D183+D184+D185+D186+D187+D188+D189+D190</f>
        <v>1448578406.8999999</v>
      </c>
      <c r="E168" s="8">
        <f>E169+E170+E171+E172+E173+E174+E175+E176+E177+E178+E179+E180+E181+E182+E183+E184+E185+E186+E187+E188+E189+E190</f>
        <v>1450153273.8999999</v>
      </c>
      <c r="F168" s="8">
        <f>F169+F170+F171+F172+F173+F174+F175+F176+F177+F178+F179+F180+F181+F182+F183+F184+F185+F186+F187+F188+F189+F190</f>
        <v>1428913261.8999999</v>
      </c>
    </row>
    <row r="169" spans="2:6" ht="102">
      <c r="B169" s="3" t="s">
        <v>397</v>
      </c>
      <c r="C169" s="4" t="s">
        <v>48</v>
      </c>
      <c r="D169" s="8">
        <v>41894424</v>
      </c>
      <c r="E169" s="10">
        <v>41894424</v>
      </c>
      <c r="F169" s="10">
        <v>19335888</v>
      </c>
    </row>
    <row r="170" spans="2:6" ht="369.75">
      <c r="B170" s="3" t="s">
        <v>254</v>
      </c>
      <c r="C170" s="4" t="s">
        <v>27</v>
      </c>
      <c r="D170" s="8">
        <v>474246879</v>
      </c>
      <c r="E170" s="10">
        <v>474246879</v>
      </c>
      <c r="F170" s="10">
        <v>474246879</v>
      </c>
    </row>
    <row r="171" spans="2:6" ht="382.5">
      <c r="B171" s="3" t="s">
        <v>255</v>
      </c>
      <c r="C171" s="4" t="s">
        <v>256</v>
      </c>
      <c r="D171" s="8">
        <v>4541000</v>
      </c>
      <c r="E171" s="10">
        <v>4541000</v>
      </c>
      <c r="F171" s="10">
        <v>4541000</v>
      </c>
    </row>
    <row r="172" spans="2:6" ht="331.5">
      <c r="B172" s="3" t="s">
        <v>257</v>
      </c>
      <c r="C172" s="4" t="s">
        <v>34</v>
      </c>
      <c r="D172" s="8">
        <v>540224607</v>
      </c>
      <c r="E172" s="10">
        <v>540224607</v>
      </c>
      <c r="F172" s="10">
        <v>540224607</v>
      </c>
    </row>
    <row r="173" spans="2:6" ht="344.25">
      <c r="B173" s="3" t="s">
        <v>258</v>
      </c>
      <c r="C173" s="4" t="s">
        <v>23</v>
      </c>
      <c r="D173" s="8">
        <v>38292500</v>
      </c>
      <c r="E173" s="10">
        <v>38292500</v>
      </c>
      <c r="F173" s="10">
        <v>38292500</v>
      </c>
    </row>
    <row r="174" spans="2:6" ht="76.5">
      <c r="B174" s="3" t="s">
        <v>259</v>
      </c>
      <c r="C174" s="4" t="s">
        <v>32</v>
      </c>
      <c r="D174" s="8">
        <v>9007800</v>
      </c>
      <c r="E174" s="10">
        <v>9007800</v>
      </c>
      <c r="F174" s="10">
        <v>9007800</v>
      </c>
    </row>
    <row r="175" spans="2:6" ht="114.75">
      <c r="B175" s="3" t="s">
        <v>260</v>
      </c>
      <c r="C175" s="4" t="s">
        <v>30</v>
      </c>
      <c r="D175" s="8">
        <v>4534600</v>
      </c>
      <c r="E175" s="10">
        <v>4534600</v>
      </c>
      <c r="F175" s="10">
        <v>4534600</v>
      </c>
    </row>
    <row r="176" spans="2:6" ht="76.5">
      <c r="B176" s="3" t="s">
        <v>261</v>
      </c>
      <c r="C176" s="4" t="s">
        <v>31</v>
      </c>
      <c r="D176" s="8">
        <v>2155000</v>
      </c>
      <c r="E176" s="10">
        <v>2155000</v>
      </c>
      <c r="F176" s="10">
        <v>2155000</v>
      </c>
    </row>
    <row r="177" spans="2:6" ht="306">
      <c r="B177" s="3" t="s">
        <v>262</v>
      </c>
      <c r="C177" s="4" t="s">
        <v>263</v>
      </c>
      <c r="D177" s="8">
        <v>1226400</v>
      </c>
      <c r="E177" s="10">
        <v>1226400</v>
      </c>
      <c r="F177" s="10">
        <v>1226400</v>
      </c>
    </row>
    <row r="178" spans="2:6" ht="102">
      <c r="B178" s="3" t="s">
        <v>264</v>
      </c>
      <c r="C178" s="4" t="s">
        <v>37</v>
      </c>
      <c r="D178" s="8">
        <v>42300</v>
      </c>
      <c r="E178" s="10">
        <v>42300</v>
      </c>
      <c r="F178" s="10">
        <v>42300</v>
      </c>
    </row>
    <row r="179" spans="2:6" ht="331.5">
      <c r="B179" s="3" t="s">
        <v>265</v>
      </c>
      <c r="C179" s="4" t="s">
        <v>24</v>
      </c>
      <c r="D179" s="8">
        <v>45427120</v>
      </c>
      <c r="E179" s="10">
        <v>45427120</v>
      </c>
      <c r="F179" s="10">
        <v>45427120</v>
      </c>
    </row>
    <row r="180" spans="2:6" ht="127.5">
      <c r="B180" s="3" t="s">
        <v>266</v>
      </c>
      <c r="C180" s="4" t="s">
        <v>28</v>
      </c>
      <c r="D180" s="8">
        <v>4011190.8</v>
      </c>
      <c r="E180" s="10">
        <v>4171407.3</v>
      </c>
      <c r="F180" s="10">
        <v>4171407.3</v>
      </c>
    </row>
    <row r="181" spans="2:6" ht="153">
      <c r="B181" s="3" t="s">
        <v>267</v>
      </c>
      <c r="C181" s="4" t="s">
        <v>29</v>
      </c>
      <c r="D181" s="8">
        <v>1081375.1</v>
      </c>
      <c r="E181" s="10">
        <v>1078825.6</v>
      </c>
      <c r="F181" s="10">
        <v>1079649.6</v>
      </c>
    </row>
    <row r="182" spans="2:6" ht="140.25">
      <c r="B182" s="3" t="s">
        <v>268</v>
      </c>
      <c r="C182" s="4" t="s">
        <v>269</v>
      </c>
      <c r="D182" s="8">
        <v>4023400</v>
      </c>
      <c r="E182" s="10">
        <v>4185700</v>
      </c>
      <c r="F182" s="10">
        <v>4354700</v>
      </c>
    </row>
    <row r="183" spans="2:6" ht="89.25">
      <c r="B183" s="3" t="s">
        <v>270</v>
      </c>
      <c r="C183" s="4" t="s">
        <v>36</v>
      </c>
      <c r="D183" s="8">
        <v>27995300</v>
      </c>
      <c r="E183" s="10">
        <v>29101600</v>
      </c>
      <c r="F183" s="10">
        <v>30252200</v>
      </c>
    </row>
    <row r="184" spans="2:6" ht="140.25">
      <c r="B184" s="3" t="s">
        <v>271</v>
      </c>
      <c r="C184" s="4" t="s">
        <v>272</v>
      </c>
      <c r="D184" s="8">
        <v>300000</v>
      </c>
      <c r="E184" s="10">
        <v>450000</v>
      </c>
      <c r="F184" s="10">
        <v>450000</v>
      </c>
    </row>
    <row r="185" spans="2:6" ht="409.5">
      <c r="B185" s="3" t="s">
        <v>273</v>
      </c>
      <c r="C185" s="4" t="s">
        <v>33</v>
      </c>
      <c r="D185" s="8">
        <v>190231764</v>
      </c>
      <c r="E185" s="10">
        <v>190231764</v>
      </c>
      <c r="F185" s="10">
        <v>190231764</v>
      </c>
    </row>
    <row r="186" spans="2:6" ht="382.5">
      <c r="B186" s="3" t="s">
        <v>274</v>
      </c>
      <c r="C186" s="4" t="s">
        <v>35</v>
      </c>
      <c r="D186" s="8">
        <v>52736799</v>
      </c>
      <c r="E186" s="10">
        <v>52736799</v>
      </c>
      <c r="F186" s="10">
        <v>52736799</v>
      </c>
    </row>
    <row r="187" spans="2:6" ht="89.25">
      <c r="B187" s="3" t="s">
        <v>275</v>
      </c>
      <c r="C187" s="4" t="s">
        <v>276</v>
      </c>
      <c r="D187" s="8">
        <v>3149500</v>
      </c>
      <c r="E187" s="10">
        <v>3149500</v>
      </c>
      <c r="F187" s="10">
        <v>3149500</v>
      </c>
    </row>
    <row r="188" spans="2:6" ht="165.75">
      <c r="B188" s="3" t="s">
        <v>277</v>
      </c>
      <c r="C188" s="4" t="s">
        <v>39</v>
      </c>
      <c r="D188" s="8">
        <v>3222648</v>
      </c>
      <c r="E188" s="10">
        <v>3222648</v>
      </c>
      <c r="F188" s="10">
        <v>3222648</v>
      </c>
    </row>
    <row r="189" spans="2:6" ht="114.75" hidden="1">
      <c r="B189" s="3" t="s">
        <v>278</v>
      </c>
      <c r="C189" s="4" t="s">
        <v>38</v>
      </c>
      <c r="D189" s="8">
        <v>0</v>
      </c>
      <c r="E189" s="10">
        <v>0</v>
      </c>
      <c r="F189" s="10">
        <v>0</v>
      </c>
    </row>
    <row r="190" spans="2:6" ht="114.75">
      <c r="B190" s="3" t="s">
        <v>279</v>
      </c>
      <c r="C190" s="4" t="s">
        <v>280</v>
      </c>
      <c r="D190" s="8">
        <v>233800</v>
      </c>
      <c r="E190" s="10">
        <v>232400</v>
      </c>
      <c r="F190" s="10">
        <v>230500</v>
      </c>
    </row>
    <row r="191" spans="2:6" ht="114.75">
      <c r="B191" s="3" t="s">
        <v>281</v>
      </c>
      <c r="C191" s="4" t="s">
        <v>282</v>
      </c>
      <c r="D191" s="8">
        <f>D192</f>
        <v>41291743</v>
      </c>
      <c r="E191" s="8">
        <f>E192</f>
        <v>41657421</v>
      </c>
      <c r="F191" s="8">
        <f>F192</f>
        <v>42015410</v>
      </c>
    </row>
    <row r="192" spans="2:6" ht="114.75">
      <c r="B192" s="3" t="s">
        <v>283</v>
      </c>
      <c r="C192" s="4" t="s">
        <v>25</v>
      </c>
      <c r="D192" s="8">
        <v>41291743</v>
      </c>
      <c r="E192" s="10">
        <v>41657421</v>
      </c>
      <c r="F192" s="10">
        <v>42015410</v>
      </c>
    </row>
    <row r="193" spans="2:6" ht="114.75">
      <c r="B193" s="3" t="s">
        <v>284</v>
      </c>
      <c r="C193" s="4" t="s">
        <v>285</v>
      </c>
      <c r="D193" s="8">
        <f>D194</f>
        <v>6445296</v>
      </c>
      <c r="E193" s="8">
        <f>E194</f>
        <v>6445296</v>
      </c>
      <c r="F193" s="8">
        <f>F194</f>
        <v>6445296</v>
      </c>
    </row>
    <row r="194" spans="2:6" ht="102">
      <c r="B194" s="3" t="s">
        <v>286</v>
      </c>
      <c r="C194" s="4" t="s">
        <v>48</v>
      </c>
      <c r="D194" s="8">
        <f>1031247.36+5414048.64</f>
        <v>6445296</v>
      </c>
      <c r="E194" s="10">
        <f>451170.72+5994125.28</f>
        <v>6445296</v>
      </c>
      <c r="F194" s="10">
        <f>451170.72+5994125.28</f>
        <v>6445296</v>
      </c>
    </row>
    <row r="195" spans="2:6" ht="89.25">
      <c r="B195" s="3" t="s">
        <v>287</v>
      </c>
      <c r="C195" s="4" t="s">
        <v>288</v>
      </c>
      <c r="D195" s="8">
        <f>D196</f>
        <v>12200</v>
      </c>
      <c r="E195" s="8">
        <f>E196</f>
        <v>10500</v>
      </c>
      <c r="F195" s="8">
        <f>F196</f>
        <v>10500</v>
      </c>
    </row>
    <row r="196" spans="2:6" ht="102">
      <c r="B196" s="3" t="s">
        <v>289</v>
      </c>
      <c r="C196" s="4" t="s">
        <v>45</v>
      </c>
      <c r="D196" s="8">
        <v>12200</v>
      </c>
      <c r="E196" s="10">
        <v>10500</v>
      </c>
      <c r="F196" s="10">
        <v>10500</v>
      </c>
    </row>
    <row r="197" spans="2:6" ht="25.5">
      <c r="B197" s="1" t="s">
        <v>290</v>
      </c>
      <c r="C197" s="2" t="s">
        <v>291</v>
      </c>
      <c r="D197" s="7">
        <f>D198+D200+D202</f>
        <v>183448041.57</v>
      </c>
      <c r="E197" s="7">
        <f>+E198+E200+E202</f>
        <v>68579146.48</v>
      </c>
      <c r="F197" s="7">
        <f>+F198+F200+F202</f>
        <v>68170251.48</v>
      </c>
    </row>
    <row r="198" spans="2:6" ht="127.5">
      <c r="B198" s="3" t="s">
        <v>391</v>
      </c>
      <c r="C198" s="4" t="s">
        <v>392</v>
      </c>
      <c r="D198" s="8">
        <f>D199</f>
        <v>3820508.28</v>
      </c>
      <c r="E198" s="8">
        <f>E199</f>
        <v>3820508.28</v>
      </c>
      <c r="F198" s="8">
        <f>F199</f>
        <v>3820508.28</v>
      </c>
    </row>
    <row r="199" spans="2:6" ht="127.5">
      <c r="B199" s="3" t="s">
        <v>393</v>
      </c>
      <c r="C199" s="4" t="s">
        <v>394</v>
      </c>
      <c r="D199" s="8">
        <f>76410.17+3744098.11</f>
        <v>3820508.28</v>
      </c>
      <c r="E199" s="8">
        <f>76410.17+3744098.11</f>
        <v>3820508.28</v>
      </c>
      <c r="F199" s="8">
        <f>76410.17+3744098.11</f>
        <v>3820508.28</v>
      </c>
    </row>
    <row r="200" spans="2:6" ht="105" customHeight="1">
      <c r="B200" s="3" t="s">
        <v>292</v>
      </c>
      <c r="C200" s="4" t="s">
        <v>293</v>
      </c>
      <c r="D200" s="8">
        <f>D201</f>
        <v>51207660</v>
      </c>
      <c r="E200" s="8">
        <f>E201</f>
        <v>51207660</v>
      </c>
      <c r="F200" s="8">
        <f>F201</f>
        <v>51207660</v>
      </c>
    </row>
    <row r="201" spans="2:6" ht="109.5" customHeight="1">
      <c r="B201" s="3" t="s">
        <v>294</v>
      </c>
      <c r="C201" s="4" t="s">
        <v>295</v>
      </c>
      <c r="D201" s="8">
        <v>51207660</v>
      </c>
      <c r="E201" s="10">
        <v>51207660</v>
      </c>
      <c r="F201" s="10">
        <v>51207660</v>
      </c>
    </row>
    <row r="202" spans="2:6" ht="38.25">
      <c r="B202" s="3" t="s">
        <v>296</v>
      </c>
      <c r="C202" s="4" t="s">
        <v>297</v>
      </c>
      <c r="D202" s="8">
        <f>D203</f>
        <v>128419873.28999999</v>
      </c>
      <c r="E202" s="8">
        <f>E203</f>
        <v>13550978.2</v>
      </c>
      <c r="F202" s="8">
        <f>F203</f>
        <v>13142083.2</v>
      </c>
    </row>
    <row r="203" spans="2:6" ht="38.25">
      <c r="B203" s="3" t="s">
        <v>298</v>
      </c>
      <c r="C203" s="4" t="s">
        <v>299</v>
      </c>
      <c r="D203" s="8">
        <f>D204+D205+D206</f>
        <v>128419873.28999999</v>
      </c>
      <c r="E203" s="8">
        <f>E204+E205+E206</f>
        <v>13550978.2</v>
      </c>
      <c r="F203" s="8">
        <f>F204+F205+F206</f>
        <v>13142083.2</v>
      </c>
    </row>
    <row r="204" spans="2:6" ht="63.75">
      <c r="B204" s="3" t="s">
        <v>341</v>
      </c>
      <c r="C204" s="4" t="s">
        <v>342</v>
      </c>
      <c r="D204" s="8">
        <v>500000</v>
      </c>
      <c r="E204" s="10">
        <v>500000</v>
      </c>
      <c r="F204" s="10">
        <v>500000</v>
      </c>
    </row>
    <row r="205" spans="2:6" ht="63.75">
      <c r="B205" s="3" t="s">
        <v>300</v>
      </c>
      <c r="C205" s="4" t="s">
        <v>301</v>
      </c>
      <c r="D205" s="8">
        <f>111065000+3395000</f>
        <v>114460000</v>
      </c>
      <c r="E205" s="10">
        <v>0</v>
      </c>
      <c r="F205" s="10">
        <v>0</v>
      </c>
    </row>
    <row r="206" spans="2:6" ht="89.25">
      <c r="B206" s="3" t="s">
        <v>395</v>
      </c>
      <c r="C206" s="4" t="s">
        <v>396</v>
      </c>
      <c r="D206" s="8">
        <v>13459873.29</v>
      </c>
      <c r="E206" s="10">
        <v>13050978.2</v>
      </c>
      <c r="F206" s="10">
        <v>12642083.2</v>
      </c>
    </row>
  </sheetData>
  <sheetProtection/>
  <autoFilter ref="B12:F206"/>
  <mergeCells count="10">
    <mergeCell ref="B8:D8"/>
    <mergeCell ref="B7:F7"/>
    <mergeCell ref="D1:F1"/>
    <mergeCell ref="D2:F2"/>
    <mergeCell ref="D3:F3"/>
    <mergeCell ref="B9:B10"/>
    <mergeCell ref="C9:C10"/>
    <mergeCell ref="D9:F9"/>
    <mergeCell ref="B5:F5"/>
    <mergeCell ref="B6:F6"/>
  </mergeCells>
  <printOptions/>
  <pageMargins left="0.984251968503937" right="0.3937007874015748" top="0.3937007874015748" bottom="0.3937007874015748" header="0.5118110236220472" footer="0.5118110236220472"/>
  <pageSetup fitToHeight="9" horizontalDpi="600" verticalDpi="600" orientation="portrait" paperSize="9" scale="90" r:id="rId1"/>
  <rowBreaks count="2" manualBreakCount="2">
    <brk id="189" min="1" max="5" man="1"/>
    <brk id="193"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Морозова Евгения Викторовна</cp:lastModifiedBy>
  <cp:lastPrinted>2023-10-31T13:50:22Z</cp:lastPrinted>
  <dcterms:created xsi:type="dcterms:W3CDTF">2016-11-21T07:13:02Z</dcterms:created>
  <dcterms:modified xsi:type="dcterms:W3CDTF">2023-11-01T09:35:36Z</dcterms:modified>
  <cp:category/>
  <cp:version/>
  <cp:contentType/>
  <cp:contentStatus/>
</cp:coreProperties>
</file>