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activeTab="0"/>
  </bookViews>
  <sheets>
    <sheet name="2023-2025" sheetId="1" r:id="rId1"/>
  </sheets>
  <definedNames>
    <definedName name="_xlnm._FilterDatabase" localSheetId="0" hidden="1">'2023-2025'!$B$11:$F$202</definedName>
    <definedName name="_xlnm.Print_Titles" localSheetId="0">'2023-2025'!$9:$11</definedName>
    <definedName name="_xlnm.Print_Area" localSheetId="0">'2023-2025'!$B$1:$F$202</definedName>
  </definedNames>
  <calcPr fullCalcOnLoad="1"/>
</workbook>
</file>

<file path=xl/sharedStrings.xml><?xml version="1.0" encoding="utf-8"?>
<sst xmlns="http://schemas.openxmlformats.org/spreadsheetml/2006/main" count="392" uniqueCount="391">
  <si>
    <t>Код вида, подвида доходов бюджета</t>
  </si>
  <si>
    <t xml:space="preserve">Наименование </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</si>
  <si>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</si>
  <si>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</si>
  <si>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</si>
  <si>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</si>
  <si>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</si>
  <si>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в связи с применением патентной системы налогообложения, зачисляемый в бюджеты городских округов</t>
  </si>
  <si>
    <t>Налог на добычу полезных ископаемых</t>
  </si>
  <si>
    <t>Налог на добычу общераспространенных полезных ископаемых</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</si>
  <si>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</si>
  <si>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выдачу разрешения на установку рекламной конструкции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</si>
  <si>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</si>
  <si>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</si>
  <si>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</si>
  <si>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казну городских округов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</si>
  <si>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</si>
  <si>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</si>
  <si>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</si>
  <si>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</si>
  <si>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</si>
  <si>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БЕЗВОЗМЕЗДНЫЕ ПОСТУПЛЕНИЯ</t>
  </si>
  <si>
    <t>Дотации бюджетам городских округов на поддержку мер по обеспечению сбалансированности бюджетов</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</si>
  <si>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</si>
  <si>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</si>
  <si>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</si>
  <si>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Налог на имущество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</si>
  <si>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</si>
  <si>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</si>
  <si>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</si>
  <si>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</si>
  <si>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</si>
  <si>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</si>
  <si>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</si>
  <si>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</si>
  <si>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</si>
  <si>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</si>
  <si>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</si>
  <si>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</si>
  <si>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</si>
  <si>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Субсидии бюджетам городских округов на финансовое обеспечение отдельных полномочий</t>
  </si>
  <si>
    <t>Земельный налог с физических лиц, обладающих земельным участком, расположенным в границах городских округов</t>
  </si>
  <si>
    <t>Субсидии бюджетам городских округов на реализацию мероприятий по обеспечению жильем молодых семей</t>
  </si>
  <si>
    <t>НАЛОГОВЫЕ И НЕНАЛОГОВЫЕ ДОХОДЫ</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</si>
  <si>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</si>
  <si>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Земельный налог с организаций, обладающих земельным участком, расположенным в границах городских округов</t>
  </si>
  <si>
    <t>Прочие субсидии бюджетам городских округов на реализацию мероприятий по развитию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</si>
  <si>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</si>
  <si>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</si>
  <si>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</si>
  <si>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Прочие субсидии бюджетам городских округов на 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</si>
  <si>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Прочие субсидии бюджетам городских округов на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</si>
  <si>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1 00 00 000 00 0000 000</t>
  </si>
  <si>
    <t>1 01 00 000 00 0000 000</t>
  </si>
  <si>
    <t>НАЛОГИ НА ПРИБЫЛЬ, ДОХОДЫ</t>
  </si>
  <si>
    <t>1 01 02 000 01 0000 110</t>
  </si>
  <si>
    <t>1 01 02 010 01 0000 110</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</si>
  <si>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</si>
  <si>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</si>
  <si>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</si>
  <si>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</si>
  <si>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1 01 02 040 01 0000 110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</si>
  <si>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</si>
  <si>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1 01 02 080 01 0000 110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</si>
  <si>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</si>
  <si>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1 03 00 000 00 0000 000</t>
  </si>
  <si>
    <t>НАЛОГИ НА ТОВАРЫ (РАБОТЫ, УСЛУГИ), РЕАЛИЗУЕМЫЕ НА ТЕРРИТОРИИ РОССИЙСКОЙ ФЕДЕРАЦИИ</t>
  </si>
  <si>
    <t>1 03 02 000 01 0000 110</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</si>
  <si>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</si>
  <si>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</si>
  <si>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1 03 02 231 01 0000 110</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</si>
  <si>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</si>
  <si>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</si>
  <si>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1 03 02 241 01 0000 110</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</si>
  <si>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</si>
  <si>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</si>
  <si>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1 03 02 251 01 0000 110</t>
  </si>
  <si>
    <t>1 05 00 000 00 0000 000</t>
  </si>
  <si>
    <t>НАЛОГИ НА СОВОКУПНЫЙ ДОХОД</t>
  </si>
  <si>
    <t>1 05 01 000 00 0000 110</t>
  </si>
  <si>
    <t>Налог, взимаемый в связи с применением упрощенной системы налогообложения</t>
  </si>
  <si>
    <t>1 05 01 010 01 0000 110</t>
  </si>
  <si>
    <t>1 05 01 011 01 0000 110</t>
  </si>
  <si>
    <t>1 05 01 020 01 0000 110</t>
  </si>
  <si>
    <t>1 05 01 021 01 0000 110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</si>
  <si>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</si>
  <si>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1 05 04 000 02 0000 110</t>
  </si>
  <si>
    <t>Налог, взимаемый в связи с применением патентной системы налогообложения</t>
  </si>
  <si>
    <t>1 05 04 010 02 0000 110</t>
  </si>
  <si>
    <t>1 06 00 000 00 0000 000</t>
  </si>
  <si>
    <t>НАЛОГИ НА ИМУЩЕСТВО</t>
  </si>
  <si>
    <t>1 06 01 000 00 0000 110</t>
  </si>
  <si>
    <t>Налог на имущество физических лиц</t>
  </si>
  <si>
    <t>1 06 01 020 04 0000 110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</si>
  <si>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</si>
  <si>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1 06 02 000 02 0000 110</t>
  </si>
  <si>
    <t>1 06 02 010 02 0000 110</t>
  </si>
  <si>
    <t>Налог на имущество организаций по имуществу, не входящему в Единую систему газоснабжения</t>
  </si>
  <si>
    <t>1 06 06 000 00 0000 110</t>
  </si>
  <si>
    <t>Земельный налог</t>
  </si>
  <si>
    <t>1 06 06 030 00 0000 110</t>
  </si>
  <si>
    <t>Земельный налог с организаций</t>
  </si>
  <si>
    <t>1 06 06 032 04 0000 110</t>
  </si>
  <si>
    <t>1 06 06 040 00 0000 110</t>
  </si>
  <si>
    <t>Земельный налог с физических лиц</t>
  </si>
  <si>
    <t>1 06 06 042 04 0000 110</t>
  </si>
  <si>
    <t>1 07 00 000 00 0000 000</t>
  </si>
  <si>
    <t>НАЛОГИ, СБОРЫ И РЕГУЛЯРНЫЕ ПЛАТЕЖИ ЗА ПОЛЬЗОВАНИЕ ПРИРОДНЫМИ РЕСУРСАМИ</t>
  </si>
  <si>
    <t>1 07 01 000 01 0000 110</t>
  </si>
  <si>
    <t>1 07 01 020 01 0000 110</t>
  </si>
  <si>
    <t>1 08 00 000 00 0000 000</t>
  </si>
  <si>
    <t>ГОСУДАРСТВЕННАЯ ПОШЛИНА</t>
  </si>
  <si>
    <t>1 08 03 000 01 0000 110</t>
  </si>
  <si>
    <t>Государственная пошлина по делам, рассматриваемым в судах общей юрисдикции, мировыми судьями</t>
  </si>
  <si>
    <t>1 08 03 010 01 0000 110</t>
  </si>
  <si>
    <t>1 08 07 000 01 0000 110</t>
  </si>
  <si>
    <t>Государственная пошлина за государственную регистрацию, а также за совершение прочих юридически значимых действий</t>
  </si>
  <si>
    <t>1 08 07 150 01 0000 110</t>
  </si>
  <si>
    <t>1 11 00 000 00 0000 000</t>
  </si>
  <si>
    <t>ДОХОДЫ ОТ ИСПОЛЬЗОВАНИЯ ИМУЩЕСТВА, НАХОДЯЩЕГОСЯ В ГОСУДАРСТВЕННОЙ И МУНИЦИПАЛЬНОЙ СОБСТВЕННОСТИ</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</si>
  <si>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</si>
  <si>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</si>
  <si>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</si>
  <si>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</si>
  <si>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1 11 05 012 04 0000 120</t>
  </si>
  <si>
    <t>1 11 05 020 00 0000 120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</si>
  <si>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</si>
  <si>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1 11 05 024 04 0000 120</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</si>
  <si>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</si>
  <si>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</si>
  <si>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1 11 05 034 04 0000 120</t>
  </si>
  <si>
    <t>1 11 05 070 00 0000 120</t>
  </si>
  <si>
    <t>Доходы от сдачи в аренду имущества, составляющего государственную (муниципальную) казну (за исключением земельных участков)</t>
  </si>
  <si>
    <t>1 11 05 074 04 0000 120</t>
  </si>
  <si>
    <t>1 11 05 300 00 0000 120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</si>
  <si>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</si>
  <si>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1 11 05 310 00 0000 120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</si>
  <si>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</si>
  <si>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1 11 05 312 04 0000 120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</si>
  <si>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</si>
  <si>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1 11 07 000 00 0000 120</t>
  </si>
  <si>
    <t>Платежи от государственных и муниципальных унитарных предприятий</t>
  </si>
  <si>
    <t>1 11 07 010 00 0000 120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</si>
  <si>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</si>
  <si>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1 11 07 014 04 0000 120</t>
  </si>
  <si>
    <t>1 11 09 000 00 0000 120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</si>
  <si>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</si>
  <si>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</si>
  <si>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</si>
  <si>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1 11 09 044 04 0000 120</t>
  </si>
  <si>
    <t>1 12 00 000 00 0000 000</t>
  </si>
  <si>
    <t>ПЛАТЕЖИ ПРИ ПОЛЬЗОВАНИИ ПРИРОДНЫМИ РЕСУРСАМИ</t>
  </si>
  <si>
    <t>1 12 01 000 01 0000 120</t>
  </si>
  <si>
    <t>Плата за негативное воздействие на окружающую среду</t>
  </si>
  <si>
    <t>1 12 01 010 01 0000 120</t>
  </si>
  <si>
    <t>1 12 01 040 01 0000 120</t>
  </si>
  <si>
    <t>1 12 01 041 01 0000 120</t>
  </si>
  <si>
    <t>Плата за размещение отходов производства</t>
  </si>
  <si>
    <t>1 13 00 000 00 0000 000</t>
  </si>
  <si>
    <t>ДОХОДЫ ОТ ОКАЗАНИЯ ПЛАТНЫХ УСЛУГ И КОМПЕНСАЦИИ ЗАТРАТ ГОСУДАРСТВА</t>
  </si>
  <si>
    <t>1 13 01 000 00 0000 130</t>
  </si>
  <si>
    <t>Доходы от оказания платных услуг (работ)</t>
  </si>
  <si>
    <t>1 13 01 990 00 0000 130</t>
  </si>
  <si>
    <t>Прочие доходы от оказания платных услуг (работ)</t>
  </si>
  <si>
    <t>1 13 01 994 04 0000 130</t>
  </si>
  <si>
    <t>Прочие доходы от оказания платных услуг (работ) получателями средств бюджетов городских округов</t>
  </si>
  <si>
    <t>1 14 00 000 00 0000 000</t>
  </si>
  <si>
    <t>ДОХОДЫ ОТ ПРОДАЖИ МАТЕРИАЛЬНЫХ И НЕМАТЕРИАЛЬНЫХ АКТИВОВ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</si>
  <si>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</si>
  <si>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</si>
  <si>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1 14 02 040 04 0000 410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</si>
  <si>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</si>
  <si>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</si>
  <si>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</si>
  <si>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1 14 06 000 00 0000 430</t>
  </si>
  <si>
    <t>Доходы от продажи земельных участков, находящихся в государственной и муниципальной собственности</t>
  </si>
  <si>
    <t>1 14 06 010 00 0000 430</t>
  </si>
  <si>
    <t>Доходы от продажи земельных участков, государственная собственность на которые не разграничена</t>
  </si>
  <si>
    <t>1 14 06 012 04 0000 430</t>
  </si>
  <si>
    <t>1 14 06 300 00 0000 430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</si>
  <si>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</si>
  <si>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1 14 06 310 00 0000 430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</si>
  <si>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</si>
  <si>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1 14 06 312 04 0000 430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</si>
  <si>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</si>
  <si>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1 16 00 000 00 0000 000</t>
  </si>
  <si>
    <t>ШТРАФЫ, САНКЦИИ, ВОЗМЕЩЕНИЕ УЩЕРБА</t>
  </si>
  <si>
    <t>1 16 02 000 02 0000 140</t>
  </si>
  <si>
    <t>Административные штрафы, установленные законами субъектов Российской Федерации об административных правонарушениях</t>
  </si>
  <si>
    <t>1 16 02 020 02 0000 140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</si>
  <si>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</si>
  <si>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1 16 10 000 00 0000 140</t>
  </si>
  <si>
    <t>Платежи в целях возмещения причиненного ущерба (убытков)</t>
  </si>
  <si>
    <t>1 16 10 120 00 0000 140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</si>
  <si>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</si>
  <si>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1 16 10 123 01 0000 140</t>
  </si>
  <si>
    <t>1 17 00 000 00 0000 000</t>
  </si>
  <si>
    <t>ПРОЧИЕ НЕНАЛОГОВЫЕ ДОХОДЫ</t>
  </si>
  <si>
    <t>1 17 15 000 00 0000 150</t>
  </si>
  <si>
    <t>Инициативные платежи</t>
  </si>
  <si>
    <t>1 17 15 020 04 0000 150</t>
  </si>
  <si>
    <t>Инициативные платежи, зачисляемые в бюджеты городских округов</t>
  </si>
  <si>
    <t>2 00 00 000 00 0000 000</t>
  </si>
  <si>
    <t>2 02 00 000 00 0000 000</t>
  </si>
  <si>
    <t>БЕЗВОЗМЕЗДНЫЕ ПОСТУПЛЕНИЯ ОТ ДРУГИХ БЮДЖЕТОВ БЮДЖЕТНОЙ СИСТЕМЫ РОССИЙСКОЙ ФЕДЕРАЦИИ</t>
  </si>
  <si>
    <t>2 02 10 000 00 0000 150</t>
  </si>
  <si>
    <t>Дотации бюджетам бюджетной системы Российской Федерации</t>
  </si>
  <si>
    <t>2 02 15 001 00 0000 150</t>
  </si>
  <si>
    <t>Дотации на выравнивание бюджетной обеспеченности</t>
  </si>
  <si>
    <t>2 02 15 001 04 0000 150</t>
  </si>
  <si>
    <t>Дотации бюджетам городских округов на выравнивание бюджетной обеспеченности из бюджета субъекта Российской Федерации</t>
  </si>
  <si>
    <t>2 02 15 002 00 0000 150</t>
  </si>
  <si>
    <t>Дотации бюджетам на поддержку мер по обеспечению сбалансированности бюджетов</t>
  </si>
  <si>
    <t>2 02 15 002 04 0000 150</t>
  </si>
  <si>
    <t>2 02 20 000 00 0000 150</t>
  </si>
  <si>
    <t>Субсидии бюджетам бюджетной системы Российской Федерации (межбюджетные субсидии)</t>
  </si>
  <si>
    <t>2 02 20 216 00 0000 150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</si>
  <si>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</si>
  <si>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2 02 20 216 04 0000 150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</si>
  <si>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</si>
  <si>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2 02 20 216 04 7216 150</t>
  </si>
  <si>
    <t>2 02 25 304 00 0000 150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</si>
  <si>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</si>
  <si>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2 02 25 304 04 0000 150</t>
  </si>
  <si>
    <t>2 02 25 497 00 0000 150</t>
  </si>
  <si>
    <t>Субсидии бюджетам на реализацию мероприятий по обеспечению жильем молодых семей</t>
  </si>
  <si>
    <t>2 02 25 497 04 0000 150</t>
  </si>
  <si>
    <t>2 02 25 519 00 0000 150</t>
  </si>
  <si>
    <t>Субсидии бюджетам на поддержку отрасли культуры</t>
  </si>
  <si>
    <t>2 02 25 519 04 0000 150</t>
  </si>
  <si>
    <t>Субсидии бюджетам городских округов на поддержку отрасли культуры</t>
  </si>
  <si>
    <t>2 02 29 998 00 0000 150</t>
  </si>
  <si>
    <t>Субсидии бюджетам на финансовое обеспечение отдельных полномочий</t>
  </si>
  <si>
    <t>2 02 29 998 04 0000 150</t>
  </si>
  <si>
    <t>2 02 29 999 00 0000 150</t>
  </si>
  <si>
    <t>Прочие субсидии</t>
  </si>
  <si>
    <t>2 02 29 999 04 0000 150</t>
  </si>
  <si>
    <t>Прочие субсидии бюджетам городских округов</t>
  </si>
  <si>
    <t>2 02 29 999 04 7204 150</t>
  </si>
  <si>
    <t>2 02 29 999 04 7205 150</t>
  </si>
  <si>
    <t>2 02 29 999 04 7208 150</t>
  </si>
  <si>
    <t>Прочие субсидии бюджетам городских округов на 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</si>
  <si>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2 02 29 999 04 7212 150</t>
  </si>
  <si>
    <t>Прочие субсидии бюджетам городских округов на создание и обеспечение текущего финансирования деятельности бизнес-инкубаторов</t>
  </si>
  <si>
    <t>2 02 29 999 04 7252 150</t>
  </si>
  <si>
    <t>2 02 29 999 04 7290 150</t>
  </si>
  <si>
    <t>Прочие субсидии бюджетам городских округов на финансирование организаций, осуществляющих спортивную подготовку по базовым видам спорта в соответствии с требованиями федеральных стандартов спортивной подготовки</t>
  </si>
  <si>
    <t>2 02 30 000 00 0000 150</t>
  </si>
  <si>
    <t>Субвенции бюджетам бюджетной системы Российской Федерации</t>
  </si>
  <si>
    <t>2 02 30 024 00 0000 150</t>
  </si>
  <si>
    <t>Субвенции местным бюджетам на выполнение передаваемых полномочий субъектов Российской Федерации</t>
  </si>
  <si>
    <t>2 02 30 024 04 0000 150</t>
  </si>
  <si>
    <t>Субвенции бюджетам городских округов на выполнение передаваемых полномочий субъектов Российской Федерации</t>
  </si>
  <si>
    <t>2 02 30 024 04 7302 150</t>
  </si>
  <si>
    <t>2 02 30 024 04 7303 150</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</si>
  <si>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</si>
  <si>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2 02 30 024 04 7304 150</t>
  </si>
  <si>
    <t>2 02 30 024 04 7305 150</t>
  </si>
  <si>
    <t>2 02 30 024 04 7306 150</t>
  </si>
  <si>
    <t>2 02 30 024 04 7308 150</t>
  </si>
  <si>
    <t>2 02 30 024 04 7309 150</t>
  </si>
  <si>
    <t>2 02 30 024 04 7310 150</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</si>
  <si>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</si>
  <si>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2 02 30 024 04 7314 150</t>
  </si>
  <si>
    <t>2 02 30 024 04 7315 150</t>
  </si>
  <si>
    <t>2 02 30 024 04 7316 150</t>
  </si>
  <si>
    <t>2 02 30 024 04 7317 150</t>
  </si>
  <si>
    <t>2 02 30 024 04 7318 150</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</si>
  <si>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</si>
  <si>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2 02 30 024 04 7319 150</t>
  </si>
  <si>
    <t>2 02 30 024 04 7321 150</t>
  </si>
  <si>
    <t>Субвенции бюджетам городских округов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</si>
  <si>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2 02 30 024 04 7330 150</t>
  </si>
  <si>
    <t>2 02 30 024 04 7331 150</t>
  </si>
  <si>
    <t>2 02 30 024 04 7334 150</t>
  </si>
  <si>
    <t>Субвенции бюджетам городских округов на осуществление государственных полномочий по организации мероприятий при осуществлении деятельности по обращению с животными без владельцев</t>
  </si>
  <si>
    <t>2 02 30 024 04 7335 150</t>
  </si>
  <si>
    <t>2 02 30 024 04 7336 150</t>
  </si>
  <si>
    <t>2 02 30 024 04 7337 150</t>
  </si>
  <si>
    <t>Субвенции бюджетам городских округов на социальную поддержку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</si>
  <si>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2 02 30 029 00 0000 150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</si>
  <si>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</si>
  <si>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2 02 30 029 04 0000 150</t>
  </si>
  <si>
    <t>2 02 35 082 00 0000 150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</si>
  <si>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</si>
  <si>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2 02 35 082 04 0000 150</t>
  </si>
  <si>
    <t>2 02 35 120 00 0000 150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</si>
  <si>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</si>
  <si>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2 02 35 120 04 0000 150</t>
  </si>
  <si>
    <t>2 02 40 000 00 0000 150</t>
  </si>
  <si>
    <t>Иные межбюджетные трансферты</t>
  </si>
  <si>
    <t>2 02 45 303 00 0000 150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</si>
  <si>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</si>
  <si>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2 02 45 303 04 0000 150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</si>
  <si>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</si>
  <si>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2 02 49 999 00 0000 150</t>
  </si>
  <si>
    <t>Прочие межбюджетные трансферты, передаваемые бюджетам</t>
  </si>
  <si>
    <t>2 02 49 999 04 0000 150</t>
  </si>
  <si>
    <t>Прочие межбюджетные трансферты, передаваемые бюджетам городских округов</t>
  </si>
  <si>
    <t>2 02 49 999 04 7412 150</t>
  </si>
  <si>
    <t>Прочие межбюджетные трансферты, передаваемые бюджетам городских округов на финансовое обеспечение дорожной деятельности</t>
  </si>
  <si>
    <t>(в рублях)</t>
  </si>
  <si>
    <t>ВСЕГО</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</si>
  <si>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</si>
  <si>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</si>
  <si>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</si>
  <si>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1 13 02 000 00 0000 130</t>
  </si>
  <si>
    <t>Доходы от компенсации затрат государства</t>
  </si>
  <si>
    <t>1 13 02 990 00 0000 130</t>
  </si>
  <si>
    <t>Прочие доходы от компенсации затрат государства</t>
  </si>
  <si>
    <t>1 13 02 994 04 0000 130</t>
  </si>
  <si>
    <t>Прочие доходы от компенсации затрат бюджетов городских округов</t>
  </si>
  <si>
    <t>1 16 01 000 01 0000 140</t>
  </si>
  <si>
    <t>Административные штрафы, установленные Кодексом Российской Федерации об административных правонарушениях</t>
  </si>
  <si>
    <t>1 16 01 070 01 0000 140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</si>
  <si>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</si>
  <si>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1 16 01 190 01 0000 140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</si>
  <si>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</si>
  <si>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1 16 07 000 00 0000 140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</si>
  <si>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</si>
  <si>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1 16 07 010 00 0000 140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</si>
  <si>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</si>
  <si>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1 16 07 010 04 0000 140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</si>
  <si>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</si>
  <si>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1 16 10 060 00 0000 140</t>
  </si>
  <si>
    <t>Платежи в целях возмещения убытков, причиненных уклонением от заключения муниципального контракта</t>
  </si>
  <si>
    <t>1 16 10 061 04 0000 140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</si>
  <si>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</si>
  <si>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1 16 11 000 01 0000 140</t>
  </si>
  <si>
    <t>Платежи, уплачиваемые в целях возмещения вреда</t>
  </si>
  <si>
    <t>1 16 11 060 01 0000 140</t>
  </si>
  <si>
    <t>Платежи, уплачиваемые в целях возмещения вреда, причиняемого автомобильным дорогам</t>
  </si>
  <si>
    <t>1 16 11 064 01 0000 140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</si>
  <si>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</si>
  <si>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1 11 09 080 00 0000 120</t>
  </si>
  <si>
    <t>1 11 09 080 04 0000 120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</si>
  <si>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</si>
  <si>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</si>
  <si>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1 16 01 074 01 0000 140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</si>
  <si>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</si>
  <si>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1 16 01 194 01 0000 140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</si>
  <si>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</si>
  <si>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2 02 25 750 04 0000 150</t>
  </si>
  <si>
    <t>2 02 25 750 00 0000 150</t>
  </si>
  <si>
    <t>Субсидии бюджетам на реализацию мероприятий по модернизации школьных систем образования</t>
  </si>
  <si>
    <t>Субсидии бюджетам городских округов на реализацию мероприятий по модернизации школьных систем образования</t>
  </si>
  <si>
    <t>2 02 49 999 04 7411 150</t>
  </si>
  <si>
    <t>Прочие межбюджетные трансферты, передаваемые бюджетам городских округов на проведение мероприятий в области культуры и искусства</t>
  </si>
  <si>
    <t>2 02 49 999 04 7422 150</t>
  </si>
  <si>
    <t>Прочие межбюджетные трансферты, передаваемые бюджетам городских округов на организацию и проведение республиканского конкурса программ по профилактике экстримизма в молодежной среде</t>
  </si>
  <si>
    <t>на 2023 год и на плановый период 2024 и 2025 годов</t>
  </si>
  <si>
    <t>Поступления доходов в бюджет городского округа  город Салават Республики Башкортостан</t>
  </si>
  <si>
    <t>2023 год</t>
  </si>
  <si>
    <t>2024 год</t>
  </si>
  <si>
    <t>2025 год</t>
  </si>
  <si>
    <t>Субсидии бюджетам городских округов на содержание, ремонт, капитальный ремонт, строительство и реконструкцию автомобильных дорог общего пользования местного значения</t>
  </si>
  <si>
    <t>2 02 25 179 00 0000 150</t>
  </si>
  <si>
    <t>2 02 25 179 04 0000 150</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</si>
  <si>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</si>
  <si>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</si>
  <si>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на реализацию мероприятий по стимулированию программ развития жилищного строительства субъектов Российской Федерации</t>
  </si>
  <si>
    <t>2 02 25 021 00 0000 150</t>
  </si>
  <si>
    <t>2 02 25 021 04 0000 150</t>
  </si>
  <si>
    <t>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t>
  </si>
  <si>
    <t>Субсидии бюджетам городских округов на софинансирование мероприятий по строительству и реконструкции объектов водоснабжения и водоотведения, электро- и теплоснабжения</t>
  </si>
  <si>
    <t>2 02 20 077 04 7232 150</t>
  </si>
  <si>
    <t>2 02 29 999 04 7248 150</t>
  </si>
  <si>
    <t>Прочие субсидии бюджетам городских округов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</si>
  <si>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Субсидии бюджетам на реализацию программ формирования современной городской среды</t>
  </si>
  <si>
    <t>Субсидии бюджетам городских округов на реализацию программ формирования современной городской среды</t>
  </si>
  <si>
    <t>2 02 25 555 00 0000 150</t>
  </si>
  <si>
    <t>2 02 25 555 04 0000 150</t>
  </si>
  <si>
    <t>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</si>
  <si>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2 02 25 786 00 0000 150</t>
  </si>
  <si>
    <t>2 02 25 786 04 0000 150</t>
  </si>
  <si>
    <t>Субсидии бюджетам городских округов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</si>
  <si>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2 02 29 999 04 7277 150</t>
  </si>
  <si>
    <t>Прочие субсидии бюджетам городских округов (реализация дополнительных мер социальной поддержки по освобождению от платы, взимаемой за присмотр и уход за детьми граждан из Республики Башкортостан, принимающих участие в специальной военной операции, посещающими муниципальные образовательные организации, реализующие образовательные программы дошкольного образования, в Республике Башкортостан)</t>
  </si>
  <si>
    <t>Межбюджетные трансферты, передаваемые бюджетам на создание виртуальных концертных залов</t>
  </si>
  <si>
    <t>2 02 45 453 00 0000 150</t>
  </si>
  <si>
    <t>2 02 45 453 04 0000 150</t>
  </si>
  <si>
    <t>Межбюджетные трансферты, передаваемые бюджетам городских округов на создание виртуальных концертных залов</t>
  </si>
  <si>
    <t>Прочие субсидии бюджетам городских округов (обеспечение детей участников специальной военной операции – учащихся 5-11 классов горячим бесплатным питанием в общеобразовательных организациях Республики Башкортостан)</t>
  </si>
  <si>
    <t>2 02 29 999 04 7278 150</t>
  </si>
  <si>
    <t>Субсидии бюджетам на софинансирование капитальных вложений в объекты муниципальной собственности</t>
  </si>
  <si>
    <t>2 02 20 077 00 0000 150</t>
  </si>
  <si>
    <t>2 02 20 077 04 0000 150</t>
  </si>
  <si>
    <t>Субсидии бюджетам городских округов на софинансирование капитальных вложений в объекты муниципальной собственности</t>
  </si>
  <si>
    <t xml:space="preserve">                                Приложение № 2</t>
  </si>
  <si>
    <t xml:space="preserve">                         к решению Совета городского округа</t>
  </si>
  <si>
    <t xml:space="preserve">                                город Салават Республики Башкортостан</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</si>
</sst>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_ ;\-#,##0.00\ "/>
    <numFmt numFmtId="165" formatCode="#,##0.00_ ;[Red]\-#,##0.00\ "/>
  </numFmts>
  <fonts count="42">
    <font>
      <sz val="10"/>
      <name val="Arial"/>
      <family val="2"/>
    </font>
    <font>
      <sz val="11"/>
      <color indexed="8"/>
      <name val="Calibri"/>
      <family val="2"/>
    </font>
    <font>
      <sz val="10"/>
      <name val="Times New Roman"/>
      <family val="1"/>
    </font>
    <font>
      <b/>
      <sz val="10"/>
      <name val="Times New Roman"/>
      <family val="1"/>
    </font>
    <font>
      <b/>
      <sz val="10"/>
      <color indexed="8"/>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30">
    <xf numFmtId="0" fontId="0" fillId="0" borderId="0" xfId="0" applyAlignment="1">
      <alignment/>
    </xf>
    <xf numFmtId="49" fontId="4" fillId="0" borderId="10" xfId="0" applyNumberFormat="1" applyFont="1" applyFill="1" applyBorder="1" applyAlignment="1">
      <alignment horizontal="center" vertical="center"/>
    </xf>
    <xf numFmtId="0" fontId="4" fillId="0" borderId="10" xfId="0" applyFont="1" applyFill="1" applyBorder="1" applyAlignment="1">
      <alignment horizontal="left" vertical="center" wrapText="1"/>
    </xf>
    <xf numFmtId="49" fontId="5" fillId="0" borderId="10"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164" fontId="2" fillId="0" borderId="0" xfId="0" applyNumberFormat="1" applyFont="1" applyFill="1" applyAlignment="1">
      <alignment horizontal="center" vertical="center"/>
    </xf>
    <xf numFmtId="0" fontId="3" fillId="0" borderId="10" xfId="0" applyNumberFormat="1" applyFont="1" applyFill="1" applyBorder="1" applyAlignment="1">
      <alignment horizontal="center" vertical="center"/>
    </xf>
    <xf numFmtId="165" fontId="3" fillId="0" borderId="10" xfId="0" applyNumberFormat="1" applyFont="1" applyFill="1" applyBorder="1" applyAlignment="1">
      <alignment horizontal="right" vertical="center"/>
    </xf>
    <xf numFmtId="165" fontId="2" fillId="0" borderId="10" xfId="0" applyNumberFormat="1" applyFont="1" applyFill="1" applyBorder="1" applyAlignment="1">
      <alignment horizontal="right" vertical="center"/>
    </xf>
    <xf numFmtId="165" fontId="3" fillId="0" borderId="10" xfId="0" applyNumberFormat="1" applyFont="1" applyFill="1" applyBorder="1" applyAlignment="1">
      <alignment horizontal="center" vertical="center"/>
    </xf>
    <xf numFmtId="4" fontId="2" fillId="0" borderId="10" xfId="0" applyNumberFormat="1" applyFont="1" applyFill="1" applyBorder="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horizontal="right" vertical="center" wrapText="1"/>
    </xf>
    <xf numFmtId="0" fontId="3" fillId="0" borderId="0" xfId="0" applyFont="1" applyFill="1" applyAlignment="1">
      <alignment vertical="center"/>
    </xf>
    <xf numFmtId="0" fontId="2" fillId="0" borderId="0" xfId="0" applyFont="1" applyFill="1" applyBorder="1" applyAlignment="1">
      <alignment horizontal="right" vertical="center" wrapText="1"/>
    </xf>
    <xf numFmtId="0" fontId="2" fillId="0" borderId="0" xfId="0" applyFont="1" applyFill="1" applyAlignment="1">
      <alignment horizontal="right"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1" fillId="0" borderId="0" xfId="0" applyFont="1" applyFill="1" applyAlignment="1">
      <alignment vertical="center"/>
    </xf>
    <xf numFmtId="0" fontId="2" fillId="0" borderId="0" xfId="0" applyFont="1" applyFill="1" applyBorder="1" applyAlignment="1">
      <alignment horizontal="right" vertical="center" wrapText="1"/>
    </xf>
    <xf numFmtId="0" fontId="3" fillId="0" borderId="0" xfId="0" applyFont="1" applyFill="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164" fontId="3" fillId="0" borderId="10" xfId="0" applyNumberFormat="1"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F202"/>
  <sheetViews>
    <sheetView tabSelected="1" view="pageBreakPreview" zoomScaleNormal="112" zoomScaleSheetLayoutView="100" zoomScalePageLayoutView="0" workbookViewId="0" topLeftCell="B125">
      <selection activeCell="D127" sqref="D127:F127"/>
    </sheetView>
  </sheetViews>
  <sheetFormatPr defaultColWidth="9.140625" defaultRowHeight="12.75"/>
  <cols>
    <col min="1" max="1" width="5.7109375" style="12" hidden="1" customWidth="1"/>
    <col min="2" max="2" width="21.421875" style="11" customWidth="1"/>
    <col min="3" max="3" width="29.8515625" style="13" customWidth="1"/>
    <col min="4" max="4" width="15.8515625" style="5" customWidth="1"/>
    <col min="5" max="6" width="15.8515625" style="12" customWidth="1"/>
    <col min="7" max="16384" width="9.140625" style="12" customWidth="1"/>
  </cols>
  <sheetData>
    <row r="1" spans="3:6" ht="12.75">
      <c r="C1" s="12"/>
      <c r="D1" s="25" t="s">
        <v>388</v>
      </c>
      <c r="E1" s="25"/>
      <c r="F1" s="25"/>
    </row>
    <row r="2" spans="4:6" ht="12.75">
      <c r="D2" s="26" t="s">
        <v>389</v>
      </c>
      <c r="E2" s="26"/>
      <c r="F2" s="26"/>
    </row>
    <row r="3" spans="4:6" ht="12.75">
      <c r="D3" s="26" t="s">
        <v>390</v>
      </c>
      <c r="E3" s="26"/>
      <c r="F3" s="26"/>
    </row>
    <row r="4" ht="12.75">
      <c r="C4" s="14"/>
    </row>
    <row r="5" spans="2:6" s="15" customFormat="1" ht="12.75" customHeight="1">
      <c r="B5" s="24" t="s">
        <v>351</v>
      </c>
      <c r="C5" s="24"/>
      <c r="D5" s="24"/>
      <c r="E5" s="24"/>
      <c r="F5" s="24"/>
    </row>
    <row r="6" spans="2:6" s="15" customFormat="1" ht="12.75" customHeight="1">
      <c r="B6" s="24" t="s">
        <v>350</v>
      </c>
      <c r="C6" s="24"/>
      <c r="D6" s="24"/>
      <c r="E6" s="24"/>
      <c r="F6" s="24"/>
    </row>
    <row r="7" spans="2:6" s="15" customFormat="1" ht="12.75" customHeight="1">
      <c r="B7" s="24"/>
      <c r="C7" s="24"/>
      <c r="D7" s="24"/>
      <c r="E7" s="24"/>
      <c r="F7" s="24"/>
    </row>
    <row r="8" spans="2:6" ht="12.75">
      <c r="B8" s="23"/>
      <c r="C8" s="23"/>
      <c r="D8" s="16"/>
      <c r="F8" s="17" t="s">
        <v>301</v>
      </c>
    </row>
    <row r="9" spans="2:6" s="15" customFormat="1" ht="12.75">
      <c r="B9" s="27" t="s">
        <v>0</v>
      </c>
      <c r="C9" s="27" t="s">
        <v>1</v>
      </c>
      <c r="D9" s="29"/>
      <c r="E9" s="29"/>
      <c r="F9" s="29"/>
    </row>
    <row r="10" spans="2:6" s="15" customFormat="1" ht="12.75">
      <c r="B10" s="28"/>
      <c r="C10" s="28"/>
      <c r="D10" s="6" t="s">
        <v>352</v>
      </c>
      <c r="E10" s="6" t="s">
        <v>353</v>
      </c>
      <c r="F10" s="6" t="s">
        <v>354</v>
      </c>
    </row>
    <row r="11" spans="2:6" s="15" customFormat="1" ht="12.75">
      <c r="B11" s="18">
        <v>1</v>
      </c>
      <c r="C11" s="19">
        <v>2</v>
      </c>
      <c r="D11" s="6">
        <v>3</v>
      </c>
      <c r="E11" s="18">
        <v>4</v>
      </c>
      <c r="F11" s="18">
        <v>5</v>
      </c>
    </row>
    <row r="12" spans="2:6" s="15" customFormat="1" ht="12.75">
      <c r="B12" s="20"/>
      <c r="C12" s="21" t="s">
        <v>302</v>
      </c>
      <c r="D12" s="9">
        <f>D13+D120</f>
        <v>3838592287.87</v>
      </c>
      <c r="E12" s="7">
        <f>E13+E120</f>
        <v>3733130451.0099998</v>
      </c>
      <c r="F12" s="7">
        <f>F13+F120</f>
        <v>3551526575.33</v>
      </c>
    </row>
    <row r="13" spans="2:6" ht="25.5">
      <c r="B13" s="1" t="s">
        <v>52</v>
      </c>
      <c r="C13" s="2" t="s">
        <v>43</v>
      </c>
      <c r="D13" s="7">
        <f>D14+D21+D29+D37+D47+D50+D55+D76+D81+D88+D98+D117</f>
        <v>1515531900</v>
      </c>
      <c r="E13" s="7">
        <f>E14+E21+E29+E37+E47+E50+E55+E76+E81+E88+E98+E117</f>
        <v>1560997900</v>
      </c>
      <c r="F13" s="7">
        <f>F14+F21+F29+F37+F47+F50+F55+F76+F81+F88+F98+F117</f>
        <v>1607828000</v>
      </c>
    </row>
    <row r="14" spans="2:6" ht="25.5">
      <c r="B14" s="1" t="s">
        <v>53</v>
      </c>
      <c r="C14" s="2" t="s">
        <v>54</v>
      </c>
      <c r="D14" s="7">
        <f>D15</f>
        <v>741177193</v>
      </c>
      <c r="E14" s="7">
        <f>E15</f>
        <v>774502353</v>
      </c>
      <c r="F14" s="7">
        <f>F15</f>
        <v>805493780</v>
      </c>
    </row>
    <row r="15" spans="2:6" ht="12.75">
      <c r="B15" s="1" t="s">
        <v>55</v>
      </c>
      <c r="C15" s="2" t="s">
        <v>2</v>
      </c>
      <c r="D15" s="7">
        <f>D16+D17+D18+D19+D20</f>
        <v>741177193</v>
      </c>
      <c r="E15" s="7">
        <f>E16+E17+E18+E19+E20</f>
        <v>774502353</v>
      </c>
      <c r="F15" s="7">
        <f>F16+F17+F18+F19+F20</f>
        <v>805493780</v>
      </c>
    </row>
    <row r="16" spans="2:6" ht="114.75">
      <c r="B16" s="3" t="s">
        <v>56</v>
      </c>
      <c r="C16" s="4" t="s">
        <v>3</v>
      </c>
      <c r="D16" s="8">
        <v>718987193</v>
      </c>
      <c r="E16" s="10">
        <v>752206353</v>
      </c>
      <c r="F16" s="10">
        <v>783091780</v>
      </c>
    </row>
    <row r="17" spans="2:6" ht="178.5">
      <c r="B17" s="3" t="s">
        <v>57</v>
      </c>
      <c r="C17" s="4" t="s">
        <v>58</v>
      </c>
      <c r="D17" s="8">
        <v>735000</v>
      </c>
      <c r="E17" s="10">
        <v>742000</v>
      </c>
      <c r="F17" s="10">
        <v>749000</v>
      </c>
    </row>
    <row r="18" spans="2:6" ht="63.75">
      <c r="B18" s="3" t="s">
        <v>59</v>
      </c>
      <c r="C18" s="4" t="s">
        <v>60</v>
      </c>
      <c r="D18" s="8">
        <v>5939000</v>
      </c>
      <c r="E18" s="10">
        <v>5969000</v>
      </c>
      <c r="F18" s="10">
        <v>5999000</v>
      </c>
    </row>
    <row r="19" spans="2:6" ht="140.25">
      <c r="B19" s="3" t="s">
        <v>61</v>
      </c>
      <c r="C19" s="4" t="s">
        <v>62</v>
      </c>
      <c r="D19" s="8">
        <v>401000</v>
      </c>
      <c r="E19" s="10">
        <v>405000</v>
      </c>
      <c r="F19" s="10">
        <v>409000</v>
      </c>
    </row>
    <row r="20" spans="2:6" ht="153">
      <c r="B20" s="3" t="s">
        <v>63</v>
      </c>
      <c r="C20" s="4" t="s">
        <v>64</v>
      </c>
      <c r="D20" s="8">
        <v>15115000</v>
      </c>
      <c r="E20" s="10">
        <v>15180000</v>
      </c>
      <c r="F20" s="10">
        <v>15245000</v>
      </c>
    </row>
    <row r="21" spans="2:6" ht="63.75">
      <c r="B21" s="1" t="s">
        <v>65</v>
      </c>
      <c r="C21" s="2" t="s">
        <v>66</v>
      </c>
      <c r="D21" s="7">
        <f>D22</f>
        <v>5777300</v>
      </c>
      <c r="E21" s="7">
        <f>E22</f>
        <v>5934700</v>
      </c>
      <c r="F21" s="7">
        <f>F22</f>
        <v>6092100</v>
      </c>
    </row>
    <row r="22" spans="2:6" ht="51">
      <c r="B22" s="1" t="s">
        <v>67</v>
      </c>
      <c r="C22" s="2" t="s">
        <v>4</v>
      </c>
      <c r="D22" s="7">
        <f>D23+D25+D27</f>
        <v>5777300</v>
      </c>
      <c r="E22" s="7">
        <f>E23+E25+E27</f>
        <v>5934700</v>
      </c>
      <c r="F22" s="7">
        <f>F23+F25+F27</f>
        <v>6092100</v>
      </c>
    </row>
    <row r="23" spans="2:6" ht="102">
      <c r="B23" s="3" t="s">
        <v>68</v>
      </c>
      <c r="C23" s="4" t="s">
        <v>69</v>
      </c>
      <c r="D23" s="8">
        <v>2563000</v>
      </c>
      <c r="E23" s="10">
        <v>2656000</v>
      </c>
      <c r="F23" s="10">
        <v>2752000</v>
      </c>
    </row>
    <row r="24" spans="2:6" ht="165.75">
      <c r="B24" s="3" t="s">
        <v>70</v>
      </c>
      <c r="C24" s="4" t="s">
        <v>303</v>
      </c>
      <c r="D24" s="8">
        <v>2563000</v>
      </c>
      <c r="E24" s="10">
        <v>2656000</v>
      </c>
      <c r="F24" s="10">
        <v>2752000</v>
      </c>
    </row>
    <row r="25" spans="2:6" ht="140.25">
      <c r="B25" s="3" t="s">
        <v>71</v>
      </c>
      <c r="C25" s="4" t="s">
        <v>72</v>
      </c>
      <c r="D25" s="8">
        <v>17500</v>
      </c>
      <c r="E25" s="10">
        <v>18000</v>
      </c>
      <c r="F25" s="10">
        <v>18500</v>
      </c>
    </row>
    <row r="26" spans="2:6" ht="204">
      <c r="B26" s="3" t="s">
        <v>73</v>
      </c>
      <c r="C26" s="4" t="s">
        <v>304</v>
      </c>
      <c r="D26" s="8">
        <v>17500</v>
      </c>
      <c r="E26" s="10">
        <v>18000</v>
      </c>
      <c r="F26" s="10">
        <v>18500</v>
      </c>
    </row>
    <row r="27" spans="2:6" ht="114.75">
      <c r="B27" s="3" t="s">
        <v>74</v>
      </c>
      <c r="C27" s="4" t="s">
        <v>75</v>
      </c>
      <c r="D27" s="8">
        <f>D28</f>
        <v>3196800</v>
      </c>
      <c r="E27" s="8">
        <f>E28</f>
        <v>3260700</v>
      </c>
      <c r="F27" s="8">
        <f>F28</f>
        <v>3321600</v>
      </c>
    </row>
    <row r="28" spans="2:6" ht="178.5">
      <c r="B28" s="3" t="s">
        <v>76</v>
      </c>
      <c r="C28" s="4" t="s">
        <v>305</v>
      </c>
      <c r="D28" s="8">
        <v>3196800</v>
      </c>
      <c r="E28" s="10">
        <v>3260700</v>
      </c>
      <c r="F28" s="10">
        <v>3321600</v>
      </c>
    </row>
    <row r="29" spans="2:6" ht="25.5">
      <c r="B29" s="1" t="s">
        <v>77</v>
      </c>
      <c r="C29" s="2" t="s">
        <v>78</v>
      </c>
      <c r="D29" s="7">
        <f>D30+D35</f>
        <v>182353000</v>
      </c>
      <c r="E29" s="7">
        <f>E30+E35</f>
        <v>190368500</v>
      </c>
      <c r="F29" s="7">
        <f>F30+F35</f>
        <v>200488000</v>
      </c>
    </row>
    <row r="30" spans="2:6" ht="38.25">
      <c r="B30" s="1" t="s">
        <v>79</v>
      </c>
      <c r="C30" s="2" t="s">
        <v>80</v>
      </c>
      <c r="D30" s="7">
        <f>D31+D33</f>
        <v>165942000</v>
      </c>
      <c r="E30" s="7">
        <f>E31+E33</f>
        <v>173869500</v>
      </c>
      <c r="F30" s="7">
        <f>F31+F33</f>
        <v>183901000</v>
      </c>
    </row>
    <row r="31" spans="2:6" ht="51">
      <c r="B31" s="3" t="s">
        <v>81</v>
      </c>
      <c r="C31" s="4" t="s">
        <v>5</v>
      </c>
      <c r="D31" s="8">
        <f>D32</f>
        <v>129942000</v>
      </c>
      <c r="E31" s="8">
        <f>E32</f>
        <v>138688500</v>
      </c>
      <c r="F31" s="8">
        <f>F32</f>
        <v>147980000</v>
      </c>
    </row>
    <row r="32" spans="2:6" ht="51">
      <c r="B32" s="3" t="s">
        <v>82</v>
      </c>
      <c r="C32" s="4" t="s">
        <v>5</v>
      </c>
      <c r="D32" s="8">
        <v>129942000</v>
      </c>
      <c r="E32" s="10">
        <v>138688500</v>
      </c>
      <c r="F32" s="10">
        <v>147980000</v>
      </c>
    </row>
    <row r="33" spans="2:6" ht="76.5">
      <c r="B33" s="3" t="s">
        <v>83</v>
      </c>
      <c r="C33" s="4" t="s">
        <v>6</v>
      </c>
      <c r="D33" s="8">
        <f>D34</f>
        <v>36000000</v>
      </c>
      <c r="E33" s="8">
        <f>E34</f>
        <v>35181000</v>
      </c>
      <c r="F33" s="8">
        <f>F34</f>
        <v>35921000</v>
      </c>
    </row>
    <row r="34" spans="2:6" ht="114.75">
      <c r="B34" s="3" t="s">
        <v>84</v>
      </c>
      <c r="C34" s="4" t="s">
        <v>85</v>
      </c>
      <c r="D34" s="8">
        <v>36000000</v>
      </c>
      <c r="E34" s="10">
        <v>35181000</v>
      </c>
      <c r="F34" s="10">
        <v>35921000</v>
      </c>
    </row>
    <row r="35" spans="2:6" ht="38.25">
      <c r="B35" s="1" t="s">
        <v>86</v>
      </c>
      <c r="C35" s="2" t="s">
        <v>87</v>
      </c>
      <c r="D35" s="7">
        <f>D36</f>
        <v>16411000</v>
      </c>
      <c r="E35" s="7">
        <f>E36</f>
        <v>16499000</v>
      </c>
      <c r="F35" s="7">
        <f>F36</f>
        <v>16587000</v>
      </c>
    </row>
    <row r="36" spans="2:6" ht="51">
      <c r="B36" s="3" t="s">
        <v>88</v>
      </c>
      <c r="C36" s="4" t="s">
        <v>7</v>
      </c>
      <c r="D36" s="8">
        <v>16411000</v>
      </c>
      <c r="E36" s="10">
        <v>16499000</v>
      </c>
      <c r="F36" s="10">
        <v>16587000</v>
      </c>
    </row>
    <row r="37" spans="2:6" ht="12.75">
      <c r="B37" s="1" t="s">
        <v>89</v>
      </c>
      <c r="C37" s="2" t="s">
        <v>90</v>
      </c>
      <c r="D37" s="7">
        <f>D38+D40+D42</f>
        <v>237449000</v>
      </c>
      <c r="E37" s="7">
        <f>E38+E40+E42</f>
        <v>242915000</v>
      </c>
      <c r="F37" s="7">
        <f>F38+F40+F42</f>
        <v>244572000</v>
      </c>
    </row>
    <row r="38" spans="2:6" ht="25.5">
      <c r="B38" s="1" t="s">
        <v>91</v>
      </c>
      <c r="C38" s="2" t="s">
        <v>92</v>
      </c>
      <c r="D38" s="7">
        <f>D39</f>
        <v>60764000</v>
      </c>
      <c r="E38" s="7">
        <f>E39</f>
        <v>61067000</v>
      </c>
      <c r="F38" s="7">
        <f>F39</f>
        <v>61371000</v>
      </c>
    </row>
    <row r="39" spans="2:6" ht="76.5">
      <c r="B39" s="3" t="s">
        <v>93</v>
      </c>
      <c r="C39" s="4" t="s">
        <v>94</v>
      </c>
      <c r="D39" s="8">
        <v>60764000</v>
      </c>
      <c r="E39" s="10">
        <v>61067000</v>
      </c>
      <c r="F39" s="10">
        <v>61371000</v>
      </c>
    </row>
    <row r="40" spans="2:6" ht="12.75">
      <c r="B40" s="1" t="s">
        <v>95</v>
      </c>
      <c r="C40" s="2" t="s">
        <v>26</v>
      </c>
      <c r="D40" s="7">
        <f>D41</f>
        <v>71700000</v>
      </c>
      <c r="E40" s="7">
        <f>E41</f>
        <v>76750000</v>
      </c>
      <c r="F40" s="7">
        <f>F41</f>
        <v>77987000</v>
      </c>
    </row>
    <row r="41" spans="2:6" ht="38.25">
      <c r="B41" s="3" t="s">
        <v>96</v>
      </c>
      <c r="C41" s="4" t="s">
        <v>97</v>
      </c>
      <c r="D41" s="8">
        <v>71700000</v>
      </c>
      <c r="E41" s="10">
        <v>76750000</v>
      </c>
      <c r="F41" s="10">
        <v>77987000</v>
      </c>
    </row>
    <row r="42" spans="2:6" ht="12.75">
      <c r="B42" s="1" t="s">
        <v>98</v>
      </c>
      <c r="C42" s="2" t="s">
        <v>99</v>
      </c>
      <c r="D42" s="7">
        <f>D43+D45</f>
        <v>104985000</v>
      </c>
      <c r="E42" s="7">
        <f>E43+E45</f>
        <v>105098000</v>
      </c>
      <c r="F42" s="7">
        <f>F43+F45</f>
        <v>105214000</v>
      </c>
    </row>
    <row r="43" spans="2:6" ht="12.75">
      <c r="B43" s="3" t="s">
        <v>100</v>
      </c>
      <c r="C43" s="4" t="s">
        <v>101</v>
      </c>
      <c r="D43" s="8">
        <f>D44</f>
        <v>96485000</v>
      </c>
      <c r="E43" s="8">
        <f>E44</f>
        <v>96398000</v>
      </c>
      <c r="F43" s="8">
        <f>F44</f>
        <v>96314000</v>
      </c>
    </row>
    <row r="44" spans="2:6" ht="51">
      <c r="B44" s="3" t="s">
        <v>102</v>
      </c>
      <c r="C44" s="4" t="s">
        <v>45</v>
      </c>
      <c r="D44" s="8">
        <v>96485000</v>
      </c>
      <c r="E44" s="10">
        <v>96398000</v>
      </c>
      <c r="F44" s="10">
        <v>96314000</v>
      </c>
    </row>
    <row r="45" spans="2:6" ht="12.75">
      <c r="B45" s="3" t="s">
        <v>103</v>
      </c>
      <c r="C45" s="4" t="s">
        <v>104</v>
      </c>
      <c r="D45" s="8">
        <f>D46</f>
        <v>8500000</v>
      </c>
      <c r="E45" s="8">
        <f>E46</f>
        <v>8700000</v>
      </c>
      <c r="F45" s="8">
        <f>F46</f>
        <v>8900000</v>
      </c>
    </row>
    <row r="46" spans="2:6" ht="51">
      <c r="B46" s="3" t="s">
        <v>105</v>
      </c>
      <c r="C46" s="4" t="s">
        <v>41</v>
      </c>
      <c r="D46" s="8">
        <v>8500000</v>
      </c>
      <c r="E46" s="10">
        <v>8700000</v>
      </c>
      <c r="F46" s="10">
        <v>8900000</v>
      </c>
    </row>
    <row r="47" spans="2:6" ht="51">
      <c r="B47" s="1" t="s">
        <v>106</v>
      </c>
      <c r="C47" s="2" t="s">
        <v>107</v>
      </c>
      <c r="D47" s="7">
        <f aca="true" t="shared" si="0" ref="D47:F48">D48</f>
        <v>176000</v>
      </c>
      <c r="E47" s="7">
        <f t="shared" si="0"/>
        <v>177000</v>
      </c>
      <c r="F47" s="7">
        <f t="shared" si="0"/>
        <v>178000</v>
      </c>
    </row>
    <row r="48" spans="2:6" ht="25.5">
      <c r="B48" s="1" t="s">
        <v>108</v>
      </c>
      <c r="C48" s="2" t="s">
        <v>8</v>
      </c>
      <c r="D48" s="7">
        <f t="shared" si="0"/>
        <v>176000</v>
      </c>
      <c r="E48" s="7">
        <f t="shared" si="0"/>
        <v>177000</v>
      </c>
      <c r="F48" s="7">
        <f t="shared" si="0"/>
        <v>178000</v>
      </c>
    </row>
    <row r="49" spans="2:6" ht="38.25">
      <c r="B49" s="3" t="s">
        <v>109</v>
      </c>
      <c r="C49" s="4" t="s">
        <v>9</v>
      </c>
      <c r="D49" s="8">
        <v>176000</v>
      </c>
      <c r="E49" s="10">
        <v>177000</v>
      </c>
      <c r="F49" s="10">
        <v>178000</v>
      </c>
    </row>
    <row r="50" spans="2:6" ht="25.5">
      <c r="B50" s="1" t="s">
        <v>110</v>
      </c>
      <c r="C50" s="2" t="s">
        <v>111</v>
      </c>
      <c r="D50" s="7">
        <f>D51+D53</f>
        <v>20920000</v>
      </c>
      <c r="E50" s="7">
        <f>E51+E53</f>
        <v>21020000</v>
      </c>
      <c r="F50" s="7">
        <f>F51+F53</f>
        <v>21120000</v>
      </c>
    </row>
    <row r="51" spans="2:6" ht="51">
      <c r="B51" s="1" t="s">
        <v>112</v>
      </c>
      <c r="C51" s="2" t="s">
        <v>113</v>
      </c>
      <c r="D51" s="7">
        <f>D52</f>
        <v>20900000</v>
      </c>
      <c r="E51" s="7">
        <f>E52</f>
        <v>21000000</v>
      </c>
      <c r="F51" s="7">
        <f>F52</f>
        <v>21100000</v>
      </c>
    </row>
    <row r="52" spans="2:6" ht="76.5">
      <c r="B52" s="3" t="s">
        <v>114</v>
      </c>
      <c r="C52" s="4" t="s">
        <v>10</v>
      </c>
      <c r="D52" s="8">
        <v>20900000</v>
      </c>
      <c r="E52" s="10">
        <v>21000000</v>
      </c>
      <c r="F52" s="10">
        <v>21100000</v>
      </c>
    </row>
    <row r="53" spans="2:6" ht="51">
      <c r="B53" s="1" t="s">
        <v>115</v>
      </c>
      <c r="C53" s="2" t="s">
        <v>116</v>
      </c>
      <c r="D53" s="7">
        <f>D54</f>
        <v>20000</v>
      </c>
      <c r="E53" s="7">
        <f>E54</f>
        <v>20000</v>
      </c>
      <c r="F53" s="7">
        <f>F54</f>
        <v>20000</v>
      </c>
    </row>
    <row r="54" spans="2:6" ht="38.25">
      <c r="B54" s="3" t="s">
        <v>117</v>
      </c>
      <c r="C54" s="4" t="s">
        <v>11</v>
      </c>
      <c r="D54" s="8">
        <v>20000</v>
      </c>
      <c r="E54" s="10">
        <v>20000</v>
      </c>
      <c r="F54" s="10">
        <v>20000</v>
      </c>
    </row>
    <row r="55" spans="2:6" ht="89.25">
      <c r="B55" s="1" t="s">
        <v>118</v>
      </c>
      <c r="C55" s="2" t="s">
        <v>119</v>
      </c>
      <c r="D55" s="7">
        <f>D56+D65+D68+D71</f>
        <v>151170000</v>
      </c>
      <c r="E55" s="7">
        <f>E56+E65+E68+E71</f>
        <v>156913850</v>
      </c>
      <c r="F55" s="7">
        <f>F56+F65+F68+F71</f>
        <v>156088450</v>
      </c>
    </row>
    <row r="56" spans="2:6" ht="153">
      <c r="B56" s="1" t="s">
        <v>120</v>
      </c>
      <c r="C56" s="2" t="s">
        <v>121</v>
      </c>
      <c r="D56" s="7">
        <f>D57+D59+D61+D63</f>
        <v>144506550</v>
      </c>
      <c r="E56" s="7">
        <f>E57+E59+E61+E63</f>
        <v>150120230</v>
      </c>
      <c r="F56" s="7">
        <f>F57+F59+F61+F63</f>
        <v>149228271</v>
      </c>
    </row>
    <row r="57" spans="2:6" ht="102">
      <c r="B57" s="3" t="s">
        <v>122</v>
      </c>
      <c r="C57" s="4" t="s">
        <v>123</v>
      </c>
      <c r="D57" s="8">
        <f>D58</f>
        <v>89443000</v>
      </c>
      <c r="E57" s="8">
        <f>E58</f>
        <v>92126290</v>
      </c>
      <c r="F57" s="8">
        <f>F58</f>
        <v>93206016</v>
      </c>
    </row>
    <row r="58" spans="2:6" ht="127.5">
      <c r="B58" s="3" t="s">
        <v>124</v>
      </c>
      <c r="C58" s="4" t="s">
        <v>12</v>
      </c>
      <c r="D58" s="8">
        <v>89443000</v>
      </c>
      <c r="E58" s="10">
        <v>92126290</v>
      </c>
      <c r="F58" s="10">
        <v>93206016</v>
      </c>
    </row>
    <row r="59" spans="2:6" ht="127.5">
      <c r="B59" s="3" t="s">
        <v>125</v>
      </c>
      <c r="C59" s="4" t="s">
        <v>126</v>
      </c>
      <c r="D59" s="8">
        <f>D60</f>
        <v>938000</v>
      </c>
      <c r="E59" s="8">
        <f>E60</f>
        <v>1859348</v>
      </c>
      <c r="F59" s="8">
        <f>F60</f>
        <v>938000</v>
      </c>
    </row>
    <row r="60" spans="2:6" s="15" customFormat="1" ht="114.75">
      <c r="B60" s="3" t="s">
        <v>127</v>
      </c>
      <c r="C60" s="4" t="s">
        <v>13</v>
      </c>
      <c r="D60" s="8">
        <v>938000</v>
      </c>
      <c r="E60" s="10">
        <v>1859348</v>
      </c>
      <c r="F60" s="10">
        <v>938000</v>
      </c>
    </row>
    <row r="61" spans="2:6" ht="153">
      <c r="B61" s="3" t="s">
        <v>128</v>
      </c>
      <c r="C61" s="4" t="s">
        <v>129</v>
      </c>
      <c r="D61" s="8">
        <f>D62</f>
        <v>36050</v>
      </c>
      <c r="E61" s="8">
        <f>E62</f>
        <v>37132</v>
      </c>
      <c r="F61" s="8">
        <f>F62</f>
        <v>38245</v>
      </c>
    </row>
    <row r="62" spans="2:6" ht="102">
      <c r="B62" s="3" t="s">
        <v>130</v>
      </c>
      <c r="C62" s="4" t="s">
        <v>14</v>
      </c>
      <c r="D62" s="8">
        <v>36050</v>
      </c>
      <c r="E62" s="10">
        <v>37132</v>
      </c>
      <c r="F62" s="10">
        <v>38245</v>
      </c>
    </row>
    <row r="63" spans="2:6" ht="63.75">
      <c r="B63" s="3" t="s">
        <v>131</v>
      </c>
      <c r="C63" s="4" t="s">
        <v>132</v>
      </c>
      <c r="D63" s="8">
        <f>D64</f>
        <v>54089500</v>
      </c>
      <c r="E63" s="8">
        <f>E64</f>
        <v>56097460</v>
      </c>
      <c r="F63" s="8">
        <f>F64</f>
        <v>55046010</v>
      </c>
    </row>
    <row r="64" spans="2:6" ht="51">
      <c r="B64" s="3" t="s">
        <v>133</v>
      </c>
      <c r="C64" s="4" t="s">
        <v>15</v>
      </c>
      <c r="D64" s="8">
        <v>54089500</v>
      </c>
      <c r="E64" s="10">
        <v>56097460</v>
      </c>
      <c r="F64" s="10">
        <v>55046010</v>
      </c>
    </row>
    <row r="65" spans="2:6" ht="76.5">
      <c r="B65" s="1" t="s">
        <v>134</v>
      </c>
      <c r="C65" s="2" t="s">
        <v>135</v>
      </c>
      <c r="D65" s="7">
        <f aca="true" t="shared" si="1" ref="D65:F66">D66</f>
        <v>394000</v>
      </c>
      <c r="E65" s="7">
        <f t="shared" si="1"/>
        <v>405820</v>
      </c>
      <c r="F65" s="7">
        <f t="shared" si="1"/>
        <v>417995</v>
      </c>
    </row>
    <row r="66" spans="2:6" ht="63.75">
      <c r="B66" s="3" t="s">
        <v>136</v>
      </c>
      <c r="C66" s="4" t="s">
        <v>137</v>
      </c>
      <c r="D66" s="8">
        <f t="shared" si="1"/>
        <v>394000</v>
      </c>
      <c r="E66" s="8">
        <f t="shared" si="1"/>
        <v>405820</v>
      </c>
      <c r="F66" s="8">
        <f t="shared" si="1"/>
        <v>417995</v>
      </c>
    </row>
    <row r="67" spans="2:6" ht="165.75">
      <c r="B67" s="3" t="s">
        <v>138</v>
      </c>
      <c r="C67" s="4" t="s">
        <v>139</v>
      </c>
      <c r="D67" s="8">
        <v>394000</v>
      </c>
      <c r="E67" s="10">
        <v>405820</v>
      </c>
      <c r="F67" s="10">
        <v>417995</v>
      </c>
    </row>
    <row r="68" spans="2:6" ht="38.25">
      <c r="B68" s="1" t="s">
        <v>140</v>
      </c>
      <c r="C68" s="2" t="s">
        <v>141</v>
      </c>
      <c r="D68" s="7">
        <f aca="true" t="shared" si="2" ref="D68:F69">D69</f>
        <v>735000</v>
      </c>
      <c r="E68" s="7">
        <f t="shared" si="2"/>
        <v>735000</v>
      </c>
      <c r="F68" s="7">
        <f t="shared" si="2"/>
        <v>735000</v>
      </c>
    </row>
    <row r="69" spans="2:6" ht="76.5">
      <c r="B69" s="3" t="s">
        <v>142</v>
      </c>
      <c r="C69" s="4" t="s">
        <v>143</v>
      </c>
      <c r="D69" s="8">
        <f t="shared" si="2"/>
        <v>735000</v>
      </c>
      <c r="E69" s="8">
        <f t="shared" si="2"/>
        <v>735000</v>
      </c>
      <c r="F69" s="8">
        <f t="shared" si="2"/>
        <v>735000</v>
      </c>
    </row>
    <row r="70" spans="2:6" ht="89.25">
      <c r="B70" s="3" t="s">
        <v>144</v>
      </c>
      <c r="C70" s="4" t="s">
        <v>16</v>
      </c>
      <c r="D70" s="8">
        <v>735000</v>
      </c>
      <c r="E70" s="10">
        <v>735000</v>
      </c>
      <c r="F70" s="10">
        <v>735000</v>
      </c>
    </row>
    <row r="71" spans="2:6" ht="140.25">
      <c r="B71" s="1" t="s">
        <v>145</v>
      </c>
      <c r="C71" s="2" t="s">
        <v>146</v>
      </c>
      <c r="D71" s="7">
        <f>D72+D74</f>
        <v>5534450</v>
      </c>
      <c r="E71" s="7">
        <f>E72+E74</f>
        <v>5652800</v>
      </c>
      <c r="F71" s="7">
        <f>F72+F74</f>
        <v>5707184</v>
      </c>
    </row>
    <row r="72" spans="2:6" ht="140.25">
      <c r="B72" s="3" t="s">
        <v>147</v>
      </c>
      <c r="C72" s="4" t="s">
        <v>148</v>
      </c>
      <c r="D72" s="8">
        <f>D73</f>
        <v>3774450</v>
      </c>
      <c r="E72" s="8">
        <f>E73</f>
        <v>3840000</v>
      </c>
      <c r="F72" s="8">
        <f>F73</f>
        <v>3840000</v>
      </c>
    </row>
    <row r="73" spans="2:6" ht="127.5">
      <c r="B73" s="3" t="s">
        <v>149</v>
      </c>
      <c r="C73" s="4" t="s">
        <v>17</v>
      </c>
      <c r="D73" s="8">
        <f>3040000+734450</f>
        <v>3774450</v>
      </c>
      <c r="E73" s="10">
        <f>3040000+800000</f>
        <v>3840000</v>
      </c>
      <c r="F73" s="10">
        <f>3040000+800000</f>
        <v>3840000</v>
      </c>
    </row>
    <row r="74" spans="2:6" ht="165.75">
      <c r="B74" s="3" t="s">
        <v>334</v>
      </c>
      <c r="C74" s="4" t="s">
        <v>336</v>
      </c>
      <c r="D74" s="8">
        <f>D75</f>
        <v>1760000</v>
      </c>
      <c r="E74" s="8">
        <f>E75</f>
        <v>1812800</v>
      </c>
      <c r="F74" s="8">
        <f>F75</f>
        <v>1867184</v>
      </c>
    </row>
    <row r="75" spans="2:6" ht="165.75">
      <c r="B75" s="3" t="s">
        <v>335</v>
      </c>
      <c r="C75" s="4" t="s">
        <v>337</v>
      </c>
      <c r="D75" s="8">
        <v>1760000</v>
      </c>
      <c r="E75" s="10">
        <v>1812800</v>
      </c>
      <c r="F75" s="10">
        <v>1867184</v>
      </c>
    </row>
    <row r="76" spans="2:6" ht="25.5">
      <c r="B76" s="1" t="s">
        <v>150</v>
      </c>
      <c r="C76" s="2" t="s">
        <v>151</v>
      </c>
      <c r="D76" s="7">
        <f>D77</f>
        <v>5600000</v>
      </c>
      <c r="E76" s="7">
        <f>E77</f>
        <v>5768000</v>
      </c>
      <c r="F76" s="7">
        <f>F77</f>
        <v>5941000</v>
      </c>
    </row>
    <row r="77" spans="2:6" ht="25.5">
      <c r="B77" s="1" t="s">
        <v>152</v>
      </c>
      <c r="C77" s="2" t="s">
        <v>153</v>
      </c>
      <c r="D77" s="7">
        <f>D78+D79</f>
        <v>5600000</v>
      </c>
      <c r="E77" s="7">
        <f>E78+E79</f>
        <v>5768000</v>
      </c>
      <c r="F77" s="7">
        <f>F78+F79</f>
        <v>5941000</v>
      </c>
    </row>
    <row r="78" spans="2:6" ht="38.25">
      <c r="B78" s="3" t="s">
        <v>154</v>
      </c>
      <c r="C78" s="4" t="s">
        <v>18</v>
      </c>
      <c r="D78" s="8">
        <v>1500000</v>
      </c>
      <c r="E78" s="10">
        <v>1550000</v>
      </c>
      <c r="F78" s="10">
        <v>1600000</v>
      </c>
    </row>
    <row r="79" spans="2:6" ht="25.5">
      <c r="B79" s="3" t="s">
        <v>155</v>
      </c>
      <c r="C79" s="4" t="s">
        <v>19</v>
      </c>
      <c r="D79" s="8">
        <f>D80</f>
        <v>4100000</v>
      </c>
      <c r="E79" s="8">
        <f>E80</f>
        <v>4218000</v>
      </c>
      <c r="F79" s="8">
        <f>F80</f>
        <v>4341000</v>
      </c>
    </row>
    <row r="80" spans="2:6" ht="25.5">
      <c r="B80" s="3" t="s">
        <v>156</v>
      </c>
      <c r="C80" s="4" t="s">
        <v>157</v>
      </c>
      <c r="D80" s="8">
        <v>4100000</v>
      </c>
      <c r="E80" s="10">
        <v>4218000</v>
      </c>
      <c r="F80" s="10">
        <v>4341000</v>
      </c>
    </row>
    <row r="81" spans="2:6" s="22" customFormat="1" ht="51">
      <c r="B81" s="1" t="s">
        <v>158</v>
      </c>
      <c r="C81" s="2" t="s">
        <v>159</v>
      </c>
      <c r="D81" s="7">
        <f>D82+D85</f>
        <v>9140000</v>
      </c>
      <c r="E81" s="7">
        <f>E82+E85</f>
        <v>9343255</v>
      </c>
      <c r="F81" s="7">
        <f>F82+F85</f>
        <v>9533553</v>
      </c>
    </row>
    <row r="82" spans="2:6" ht="25.5">
      <c r="B82" s="1" t="s">
        <v>160</v>
      </c>
      <c r="C82" s="2" t="s">
        <v>161</v>
      </c>
      <c r="D82" s="7">
        <f aca="true" t="shared" si="3" ref="D82:F83">D83</f>
        <v>3000000</v>
      </c>
      <c r="E82" s="7">
        <f t="shared" si="3"/>
        <v>3000000</v>
      </c>
      <c r="F82" s="7">
        <f t="shared" si="3"/>
        <v>3000000</v>
      </c>
    </row>
    <row r="83" spans="2:6" ht="25.5">
      <c r="B83" s="3" t="s">
        <v>162</v>
      </c>
      <c r="C83" s="4" t="s">
        <v>163</v>
      </c>
      <c r="D83" s="8">
        <f t="shared" si="3"/>
        <v>3000000</v>
      </c>
      <c r="E83" s="8">
        <f t="shared" si="3"/>
        <v>3000000</v>
      </c>
      <c r="F83" s="8">
        <f t="shared" si="3"/>
        <v>3000000</v>
      </c>
    </row>
    <row r="84" spans="2:6" ht="51">
      <c r="B84" s="3" t="s">
        <v>164</v>
      </c>
      <c r="C84" s="4" t="s">
        <v>165</v>
      </c>
      <c r="D84" s="8">
        <f>3000000</f>
        <v>3000000</v>
      </c>
      <c r="E84" s="10">
        <f>3000000</f>
        <v>3000000</v>
      </c>
      <c r="F84" s="10">
        <f>3000000</f>
        <v>3000000</v>
      </c>
    </row>
    <row r="85" spans="2:6" s="22" customFormat="1" ht="25.5">
      <c r="B85" s="1" t="s">
        <v>306</v>
      </c>
      <c r="C85" s="2" t="s">
        <v>307</v>
      </c>
      <c r="D85" s="7">
        <f aca="true" t="shared" si="4" ref="D85:F86">D86</f>
        <v>6140000</v>
      </c>
      <c r="E85" s="7">
        <f t="shared" si="4"/>
        <v>6343255</v>
      </c>
      <c r="F85" s="7">
        <f t="shared" si="4"/>
        <v>6533553</v>
      </c>
    </row>
    <row r="86" spans="2:6" s="22" customFormat="1" ht="25.5">
      <c r="B86" s="3" t="s">
        <v>308</v>
      </c>
      <c r="C86" s="4" t="s">
        <v>309</v>
      </c>
      <c r="D86" s="8">
        <f t="shared" si="4"/>
        <v>6140000</v>
      </c>
      <c r="E86" s="8">
        <f t="shared" si="4"/>
        <v>6343255</v>
      </c>
      <c r="F86" s="8">
        <f t="shared" si="4"/>
        <v>6533553</v>
      </c>
    </row>
    <row r="87" spans="2:6" s="22" customFormat="1" ht="38.25">
      <c r="B87" s="3" t="s">
        <v>310</v>
      </c>
      <c r="C87" s="4" t="s">
        <v>311</v>
      </c>
      <c r="D87" s="8">
        <f>320200+366800+2603000+1900000+790000+160000</f>
        <v>6140000</v>
      </c>
      <c r="E87" s="10">
        <f>348861+377804+2681090+1957000+813700+164800</f>
        <v>6343255</v>
      </c>
      <c r="F87" s="10">
        <f>359327+389138+2761523+2015710+838111+169744</f>
        <v>6533553</v>
      </c>
    </row>
    <row r="88" spans="2:6" ht="38.25">
      <c r="B88" s="1" t="s">
        <v>166</v>
      </c>
      <c r="C88" s="2" t="s">
        <v>167</v>
      </c>
      <c r="D88" s="7">
        <f>D89+D92+D95</f>
        <v>143299750</v>
      </c>
      <c r="E88" s="7">
        <f>E89+E92+E95</f>
        <v>147242642</v>
      </c>
      <c r="F88" s="7">
        <f>F89+F92+F95</f>
        <v>151463132</v>
      </c>
    </row>
    <row r="89" spans="2:6" ht="127.5">
      <c r="B89" s="1" t="s">
        <v>168</v>
      </c>
      <c r="C89" s="2" t="s">
        <v>169</v>
      </c>
      <c r="D89" s="7">
        <f aca="true" t="shared" si="5" ref="D89:F90">D90</f>
        <v>98002529</v>
      </c>
      <c r="E89" s="7">
        <f t="shared" si="5"/>
        <v>100738192</v>
      </c>
      <c r="F89" s="7">
        <f t="shared" si="5"/>
        <v>103563437</v>
      </c>
    </row>
    <row r="90" spans="2:6" ht="153">
      <c r="B90" s="3" t="s">
        <v>170</v>
      </c>
      <c r="C90" s="4" t="s">
        <v>171</v>
      </c>
      <c r="D90" s="8">
        <f>D91</f>
        <v>98002529</v>
      </c>
      <c r="E90" s="8">
        <f t="shared" si="5"/>
        <v>100738192</v>
      </c>
      <c r="F90" s="8">
        <f t="shared" si="5"/>
        <v>103563437</v>
      </c>
    </row>
    <row r="91" spans="2:6" ht="140.25">
      <c r="B91" s="3" t="s">
        <v>172</v>
      </c>
      <c r="C91" s="4" t="s">
        <v>173</v>
      </c>
      <c r="D91" s="8">
        <v>98002529</v>
      </c>
      <c r="E91" s="10">
        <v>100738192</v>
      </c>
      <c r="F91" s="10">
        <v>103563437</v>
      </c>
    </row>
    <row r="92" spans="2:6" ht="51">
      <c r="B92" s="1" t="s">
        <v>174</v>
      </c>
      <c r="C92" s="2" t="s">
        <v>175</v>
      </c>
      <c r="D92" s="7">
        <f aca="true" t="shared" si="6" ref="D92:F93">D93</f>
        <v>42488121</v>
      </c>
      <c r="E92" s="7">
        <f t="shared" si="6"/>
        <v>43611071</v>
      </c>
      <c r="F92" s="7">
        <f t="shared" si="6"/>
        <v>44919521</v>
      </c>
    </row>
    <row r="93" spans="2:6" ht="51">
      <c r="B93" s="3" t="s">
        <v>176</v>
      </c>
      <c r="C93" s="4" t="s">
        <v>177</v>
      </c>
      <c r="D93" s="8">
        <f t="shared" si="6"/>
        <v>42488121</v>
      </c>
      <c r="E93" s="8">
        <f t="shared" si="6"/>
        <v>43611071</v>
      </c>
      <c r="F93" s="8">
        <f t="shared" si="6"/>
        <v>44919521</v>
      </c>
    </row>
    <row r="94" spans="2:6" ht="76.5">
      <c r="B94" s="3" t="s">
        <v>178</v>
      </c>
      <c r="C94" s="4" t="s">
        <v>20</v>
      </c>
      <c r="D94" s="8">
        <v>42488121</v>
      </c>
      <c r="E94" s="10">
        <v>43611071</v>
      </c>
      <c r="F94" s="10">
        <v>44919521</v>
      </c>
    </row>
    <row r="95" spans="2:6" ht="127.5">
      <c r="B95" s="1" t="s">
        <v>179</v>
      </c>
      <c r="C95" s="2" t="s">
        <v>180</v>
      </c>
      <c r="D95" s="7">
        <f aca="true" t="shared" si="7" ref="D95:F96">D96</f>
        <v>2809100</v>
      </c>
      <c r="E95" s="7">
        <f t="shared" si="7"/>
        <v>2893379</v>
      </c>
      <c r="F95" s="7">
        <f t="shared" si="7"/>
        <v>2980174</v>
      </c>
    </row>
    <row r="96" spans="2:6" ht="102">
      <c r="B96" s="3" t="s">
        <v>181</v>
      </c>
      <c r="C96" s="4" t="s">
        <v>182</v>
      </c>
      <c r="D96" s="8">
        <f t="shared" si="7"/>
        <v>2809100</v>
      </c>
      <c r="E96" s="8">
        <f>E97</f>
        <v>2893379</v>
      </c>
      <c r="F96" s="8">
        <f t="shared" si="7"/>
        <v>2980174</v>
      </c>
    </row>
    <row r="97" spans="2:6" ht="127.5">
      <c r="B97" s="3" t="s">
        <v>183</v>
      </c>
      <c r="C97" s="4" t="s">
        <v>184</v>
      </c>
      <c r="D97" s="8">
        <v>2809100</v>
      </c>
      <c r="E97" s="10">
        <v>2893379</v>
      </c>
      <c r="F97" s="10">
        <v>2980174</v>
      </c>
    </row>
    <row r="98" spans="2:6" ht="25.5">
      <c r="B98" s="1" t="s">
        <v>185</v>
      </c>
      <c r="C98" s="2" t="s">
        <v>186</v>
      </c>
      <c r="D98" s="7">
        <f>D99+D104+D106+D109+D114</f>
        <v>6621657</v>
      </c>
      <c r="E98" s="7">
        <f>E99+E104+E106+E109+E114</f>
        <v>6812600</v>
      </c>
      <c r="F98" s="7">
        <f>F99+F104+F106+F109+F114</f>
        <v>6857985</v>
      </c>
    </row>
    <row r="99" spans="2:6" ht="63.75">
      <c r="B99" s="1" t="s">
        <v>312</v>
      </c>
      <c r="C99" s="2" t="s">
        <v>313</v>
      </c>
      <c r="D99" s="7">
        <f>D100+D102</f>
        <v>32850</v>
      </c>
      <c r="E99" s="7">
        <f>E100+E102</f>
        <v>33835</v>
      </c>
      <c r="F99" s="7">
        <f>F100+F102</f>
        <v>34851</v>
      </c>
    </row>
    <row r="100" spans="2:6" ht="102">
      <c r="B100" s="3" t="s">
        <v>314</v>
      </c>
      <c r="C100" s="4" t="s">
        <v>315</v>
      </c>
      <c r="D100" s="8">
        <f>D101</f>
        <v>16600</v>
      </c>
      <c r="E100" s="8">
        <f>E101</f>
        <v>17098</v>
      </c>
      <c r="F100" s="8">
        <f>F101</f>
        <v>17611</v>
      </c>
    </row>
    <row r="101" spans="2:6" ht="127.5">
      <c r="B101" s="3" t="s">
        <v>338</v>
      </c>
      <c r="C101" s="4" t="s">
        <v>339</v>
      </c>
      <c r="D101" s="8">
        <v>16600</v>
      </c>
      <c r="E101" s="10">
        <v>17098</v>
      </c>
      <c r="F101" s="10">
        <v>17611</v>
      </c>
    </row>
    <row r="102" spans="2:6" ht="102">
      <c r="B102" s="3" t="s">
        <v>316</v>
      </c>
      <c r="C102" s="4" t="s">
        <v>317</v>
      </c>
      <c r="D102" s="8">
        <f>D103</f>
        <v>16250</v>
      </c>
      <c r="E102" s="8">
        <f>E103</f>
        <v>16737</v>
      </c>
      <c r="F102" s="8">
        <f>F103</f>
        <v>17240</v>
      </c>
    </row>
    <row r="103" spans="2:6" ht="127.5">
      <c r="B103" s="3" t="s">
        <v>340</v>
      </c>
      <c r="C103" s="4" t="s">
        <v>341</v>
      </c>
      <c r="D103" s="8">
        <v>16250</v>
      </c>
      <c r="E103" s="10">
        <v>16737</v>
      </c>
      <c r="F103" s="10">
        <v>17240</v>
      </c>
    </row>
    <row r="104" spans="2:6" ht="63.75">
      <c r="B104" s="1" t="s">
        <v>187</v>
      </c>
      <c r="C104" s="2" t="s">
        <v>188</v>
      </c>
      <c r="D104" s="7">
        <f>D105</f>
        <v>5153107</v>
      </c>
      <c r="E104" s="7">
        <f>E105</f>
        <v>5300000</v>
      </c>
      <c r="F104" s="7">
        <f>F105</f>
        <v>5300000</v>
      </c>
    </row>
    <row r="105" spans="2:6" ht="76.5">
      <c r="B105" s="3" t="s">
        <v>189</v>
      </c>
      <c r="C105" s="4" t="s">
        <v>190</v>
      </c>
      <c r="D105" s="8">
        <v>5153107</v>
      </c>
      <c r="E105" s="10">
        <v>5300000</v>
      </c>
      <c r="F105" s="10">
        <v>5300000</v>
      </c>
    </row>
    <row r="106" spans="2:6" ht="178.5">
      <c r="B106" s="1" t="s">
        <v>318</v>
      </c>
      <c r="C106" s="2" t="s">
        <v>319</v>
      </c>
      <c r="D106" s="7">
        <f aca="true" t="shared" si="8" ref="D106:F107">D107</f>
        <v>747300</v>
      </c>
      <c r="E106" s="7">
        <f t="shared" si="8"/>
        <v>769719</v>
      </c>
      <c r="F106" s="7">
        <f t="shared" si="8"/>
        <v>792810</v>
      </c>
    </row>
    <row r="107" spans="2:6" ht="89.25">
      <c r="B107" s="3" t="s">
        <v>320</v>
      </c>
      <c r="C107" s="4" t="s">
        <v>321</v>
      </c>
      <c r="D107" s="8">
        <f t="shared" si="8"/>
        <v>747300</v>
      </c>
      <c r="E107" s="8">
        <f t="shared" si="8"/>
        <v>769719</v>
      </c>
      <c r="F107" s="8">
        <f t="shared" si="8"/>
        <v>792810</v>
      </c>
    </row>
    <row r="108" spans="2:6" ht="114.75">
      <c r="B108" s="3" t="s">
        <v>322</v>
      </c>
      <c r="C108" s="4" t="s">
        <v>323</v>
      </c>
      <c r="D108" s="8">
        <f>42300+705000</f>
        <v>747300</v>
      </c>
      <c r="E108" s="10">
        <f>43569+726150</f>
        <v>769719</v>
      </c>
      <c r="F108" s="10">
        <f>44876+747934</f>
        <v>792810</v>
      </c>
    </row>
    <row r="109" spans="2:6" ht="25.5">
      <c r="B109" s="1" t="s">
        <v>191</v>
      </c>
      <c r="C109" s="2" t="s">
        <v>192</v>
      </c>
      <c r="D109" s="7">
        <f>D110+D112</f>
        <v>138400</v>
      </c>
      <c r="E109" s="7">
        <f>E110+E112</f>
        <v>142546</v>
      </c>
      <c r="F109" s="7">
        <f>F110+F112</f>
        <v>146829</v>
      </c>
    </row>
    <row r="110" spans="2:6" ht="51">
      <c r="B110" s="3" t="s">
        <v>324</v>
      </c>
      <c r="C110" s="4" t="s">
        <v>325</v>
      </c>
      <c r="D110" s="8">
        <f>D111</f>
        <v>53000</v>
      </c>
      <c r="E110" s="8">
        <f>E111</f>
        <v>54590</v>
      </c>
      <c r="F110" s="8">
        <f>F111</f>
        <v>56228</v>
      </c>
    </row>
    <row r="111" spans="2:6" ht="255">
      <c r="B111" s="3" t="s">
        <v>326</v>
      </c>
      <c r="C111" s="4" t="s">
        <v>327</v>
      </c>
      <c r="D111" s="8">
        <v>53000</v>
      </c>
      <c r="E111" s="10">
        <v>54590</v>
      </c>
      <c r="F111" s="10">
        <v>56228</v>
      </c>
    </row>
    <row r="112" spans="2:6" ht="114.75">
      <c r="B112" s="3" t="s">
        <v>193</v>
      </c>
      <c r="C112" s="4" t="s">
        <v>194</v>
      </c>
      <c r="D112" s="8">
        <f>D113</f>
        <v>85400</v>
      </c>
      <c r="E112" s="8">
        <f>E113</f>
        <v>87956</v>
      </c>
      <c r="F112" s="8">
        <f>F113</f>
        <v>90601</v>
      </c>
    </row>
    <row r="113" spans="2:6" ht="102">
      <c r="B113" s="3" t="s">
        <v>195</v>
      </c>
      <c r="C113" s="4" t="s">
        <v>48</v>
      </c>
      <c r="D113" s="8">
        <v>85400</v>
      </c>
      <c r="E113" s="10">
        <v>87956</v>
      </c>
      <c r="F113" s="10">
        <v>90601</v>
      </c>
    </row>
    <row r="114" spans="2:6" ht="25.5">
      <c r="B114" s="1" t="s">
        <v>328</v>
      </c>
      <c r="C114" s="2" t="s">
        <v>329</v>
      </c>
      <c r="D114" s="7">
        <f aca="true" t="shared" si="9" ref="D114:F115">D115</f>
        <v>550000</v>
      </c>
      <c r="E114" s="7">
        <f t="shared" si="9"/>
        <v>566500</v>
      </c>
      <c r="F114" s="7">
        <f t="shared" si="9"/>
        <v>583495</v>
      </c>
    </row>
    <row r="115" spans="2:6" ht="38.25">
      <c r="B115" s="3" t="s">
        <v>330</v>
      </c>
      <c r="C115" s="4" t="s">
        <v>331</v>
      </c>
      <c r="D115" s="8">
        <f t="shared" si="9"/>
        <v>550000</v>
      </c>
      <c r="E115" s="8">
        <f t="shared" si="9"/>
        <v>566500</v>
      </c>
      <c r="F115" s="8">
        <f t="shared" si="9"/>
        <v>583495</v>
      </c>
    </row>
    <row r="116" spans="2:6" ht="89.25">
      <c r="B116" s="3" t="s">
        <v>332</v>
      </c>
      <c r="C116" s="4" t="s">
        <v>333</v>
      </c>
      <c r="D116" s="8">
        <v>550000</v>
      </c>
      <c r="E116" s="10">
        <v>566500</v>
      </c>
      <c r="F116" s="10">
        <v>583495</v>
      </c>
    </row>
    <row r="117" spans="2:6" ht="25.5">
      <c r="B117" s="1" t="s">
        <v>196</v>
      </c>
      <c r="C117" s="2" t="s">
        <v>197</v>
      </c>
      <c r="D117" s="7">
        <f aca="true" t="shared" si="10" ref="D117:F118">D118</f>
        <v>11848000</v>
      </c>
      <c r="E117" s="7">
        <f t="shared" si="10"/>
        <v>0</v>
      </c>
      <c r="F117" s="7">
        <f t="shared" si="10"/>
        <v>0</v>
      </c>
    </row>
    <row r="118" spans="2:6" ht="12.75">
      <c r="B118" s="1" t="s">
        <v>198</v>
      </c>
      <c r="C118" s="2" t="s">
        <v>199</v>
      </c>
      <c r="D118" s="7">
        <f t="shared" si="10"/>
        <v>11848000</v>
      </c>
      <c r="E118" s="7">
        <f t="shared" si="10"/>
        <v>0</v>
      </c>
      <c r="F118" s="7">
        <f t="shared" si="10"/>
        <v>0</v>
      </c>
    </row>
    <row r="119" spans="2:6" ht="38.25">
      <c r="B119" s="3" t="s">
        <v>200</v>
      </c>
      <c r="C119" s="4" t="s">
        <v>201</v>
      </c>
      <c r="D119" s="8">
        <f>5924000+5924000</f>
        <v>11848000</v>
      </c>
      <c r="E119" s="10">
        <v>0</v>
      </c>
      <c r="F119" s="10">
        <v>0</v>
      </c>
    </row>
    <row r="120" spans="2:6" ht="25.5">
      <c r="B120" s="1" t="s">
        <v>202</v>
      </c>
      <c r="C120" s="2" t="s">
        <v>21</v>
      </c>
      <c r="D120" s="7">
        <f>D121</f>
        <v>2323060387.87</v>
      </c>
      <c r="E120" s="7">
        <f>E121</f>
        <v>2172132551.0099998</v>
      </c>
      <c r="F120" s="7">
        <f>F121</f>
        <v>1943698575.33</v>
      </c>
    </row>
    <row r="121" spans="2:6" ht="63.75">
      <c r="B121" s="1" t="s">
        <v>203</v>
      </c>
      <c r="C121" s="2" t="s">
        <v>204</v>
      </c>
      <c r="D121" s="7">
        <f>D122+D127+D163+D193</f>
        <v>2323060387.87</v>
      </c>
      <c r="E121" s="7">
        <f>E122+E127+E163+E193</f>
        <v>2172132551.0099998</v>
      </c>
      <c r="F121" s="7">
        <f>F122+F127+F163+F193</f>
        <v>1943698575.33</v>
      </c>
    </row>
    <row r="122" spans="2:6" ht="25.5">
      <c r="B122" s="1" t="s">
        <v>205</v>
      </c>
      <c r="C122" s="2" t="s">
        <v>206</v>
      </c>
      <c r="D122" s="7">
        <f>D123+D125</f>
        <v>171682100</v>
      </c>
      <c r="E122" s="7">
        <f>E123+E125</f>
        <v>149040100</v>
      </c>
      <c r="F122" s="7">
        <f>F123+F125</f>
        <v>116095000</v>
      </c>
    </row>
    <row r="123" spans="2:6" ht="25.5">
      <c r="B123" s="3" t="s">
        <v>207</v>
      </c>
      <c r="C123" s="4" t="s">
        <v>208</v>
      </c>
      <c r="D123" s="8">
        <f>D124</f>
        <v>159094200</v>
      </c>
      <c r="E123" s="8">
        <f>E124</f>
        <v>149040100</v>
      </c>
      <c r="F123" s="8">
        <f>F124</f>
        <v>116095000</v>
      </c>
    </row>
    <row r="124" spans="2:6" ht="63.75">
      <c r="B124" s="3" t="s">
        <v>209</v>
      </c>
      <c r="C124" s="4" t="s">
        <v>210</v>
      </c>
      <c r="D124" s="8">
        <v>159094200</v>
      </c>
      <c r="E124" s="10">
        <v>149040100</v>
      </c>
      <c r="F124" s="10">
        <v>116095000</v>
      </c>
    </row>
    <row r="125" spans="2:6" ht="38.25">
      <c r="B125" s="3" t="s">
        <v>211</v>
      </c>
      <c r="C125" s="4" t="s">
        <v>212</v>
      </c>
      <c r="D125" s="8">
        <f>D126</f>
        <v>12587900</v>
      </c>
      <c r="E125" s="8">
        <f>E126</f>
        <v>0</v>
      </c>
      <c r="F125" s="8">
        <f>F126</f>
        <v>0</v>
      </c>
    </row>
    <row r="126" spans="2:6" ht="51">
      <c r="B126" s="3" t="s">
        <v>213</v>
      </c>
      <c r="C126" s="4" t="s">
        <v>22</v>
      </c>
      <c r="D126" s="8">
        <v>12587900</v>
      </c>
      <c r="E126" s="10">
        <v>0</v>
      </c>
      <c r="F126" s="10">
        <v>0</v>
      </c>
    </row>
    <row r="127" spans="2:6" ht="38.25">
      <c r="B127" s="1" t="s">
        <v>214</v>
      </c>
      <c r="C127" s="2" t="s">
        <v>215</v>
      </c>
      <c r="D127" s="7">
        <f>D128+D131+D134+D136+D138+D140+D144+D142+D146+D148+D150+D152</f>
        <v>612638924.4200001</v>
      </c>
      <c r="E127" s="7">
        <f>E128+E131+E134+E136+E138+E140+E144+E142+E146+E148+E150+E152</f>
        <v>497735451.1</v>
      </c>
      <c r="F127" s="7">
        <f>F128+F131+F134+F136+F138+F140+F144+F142+F146+F148+F150+F152</f>
        <v>416698058.92</v>
      </c>
    </row>
    <row r="128" spans="2:6" ht="127.5">
      <c r="B128" s="3" t="s">
        <v>216</v>
      </c>
      <c r="C128" s="4" t="s">
        <v>217</v>
      </c>
      <c r="D128" s="8">
        <f aca="true" t="shared" si="11" ref="D128:F129">D129</f>
        <v>28734643</v>
      </c>
      <c r="E128" s="8">
        <f t="shared" si="11"/>
        <v>0</v>
      </c>
      <c r="F128" s="8">
        <f t="shared" si="11"/>
        <v>20052598</v>
      </c>
    </row>
    <row r="129" spans="2:6" ht="140.25">
      <c r="B129" s="3" t="s">
        <v>218</v>
      </c>
      <c r="C129" s="4" t="s">
        <v>219</v>
      </c>
      <c r="D129" s="8">
        <f t="shared" si="11"/>
        <v>28734643</v>
      </c>
      <c r="E129" s="8">
        <f t="shared" si="11"/>
        <v>0</v>
      </c>
      <c r="F129" s="8">
        <f t="shared" si="11"/>
        <v>20052598</v>
      </c>
    </row>
    <row r="130" spans="2:6" ht="76.5">
      <c r="B130" s="3" t="s">
        <v>220</v>
      </c>
      <c r="C130" s="4" t="s">
        <v>355</v>
      </c>
      <c r="D130" s="8">
        <v>28734643</v>
      </c>
      <c r="E130" s="10">
        <v>0</v>
      </c>
      <c r="F130" s="10">
        <v>20052598</v>
      </c>
    </row>
    <row r="131" spans="2:6" ht="51">
      <c r="B131" s="3" t="s">
        <v>385</v>
      </c>
      <c r="C131" s="4" t="s">
        <v>384</v>
      </c>
      <c r="D131" s="8">
        <f aca="true" t="shared" si="12" ref="D131:F132">D132</f>
        <v>179477160</v>
      </c>
      <c r="E131" s="8">
        <f t="shared" si="12"/>
        <v>0</v>
      </c>
      <c r="F131" s="8">
        <f t="shared" si="12"/>
        <v>0</v>
      </c>
    </row>
    <row r="132" spans="2:6" ht="51">
      <c r="B132" s="3" t="s">
        <v>386</v>
      </c>
      <c r="C132" s="4" t="s">
        <v>387</v>
      </c>
      <c r="D132" s="8">
        <f t="shared" si="12"/>
        <v>179477160</v>
      </c>
      <c r="E132" s="8">
        <f t="shared" si="12"/>
        <v>0</v>
      </c>
      <c r="F132" s="8">
        <f t="shared" si="12"/>
        <v>0</v>
      </c>
    </row>
    <row r="133" spans="2:6" ht="76.5">
      <c r="B133" s="3" t="s">
        <v>365</v>
      </c>
      <c r="C133" s="4" t="s">
        <v>364</v>
      </c>
      <c r="D133" s="8">
        <v>179477160</v>
      </c>
      <c r="E133" s="10">
        <v>0</v>
      </c>
      <c r="F133" s="10">
        <v>0</v>
      </c>
    </row>
    <row r="134" spans="2:6" ht="76.5">
      <c r="B134" s="3" t="s">
        <v>361</v>
      </c>
      <c r="C134" s="4" t="s">
        <v>360</v>
      </c>
      <c r="D134" s="8">
        <f>D135</f>
        <v>106646030.93</v>
      </c>
      <c r="E134" s="8">
        <f>E135</f>
        <v>69075347.27</v>
      </c>
      <c r="F134" s="8">
        <f>F135</f>
        <v>0</v>
      </c>
    </row>
    <row r="135" spans="2:6" ht="76.5">
      <c r="B135" s="3" t="s">
        <v>362</v>
      </c>
      <c r="C135" s="4" t="s">
        <v>363</v>
      </c>
      <c r="D135" s="8">
        <f>3199380.93+103446650</f>
        <v>106646030.93</v>
      </c>
      <c r="E135" s="10">
        <v>69075347.27</v>
      </c>
      <c r="F135" s="10">
        <v>0</v>
      </c>
    </row>
    <row r="136" spans="2:6" ht="114.75">
      <c r="B136" s="3" t="s">
        <v>356</v>
      </c>
      <c r="C136" s="4" t="s">
        <v>358</v>
      </c>
      <c r="D136" s="8">
        <f>D137</f>
        <v>3843046.11</v>
      </c>
      <c r="E136" s="8">
        <f>E137</f>
        <v>3820508.7600000002</v>
      </c>
      <c r="F136" s="8">
        <f>F137</f>
        <v>3820508.7600000002</v>
      </c>
    </row>
    <row r="137" spans="2:6" ht="114.75">
      <c r="B137" s="3" t="s">
        <v>357</v>
      </c>
      <c r="C137" s="4" t="s">
        <v>359</v>
      </c>
      <c r="D137" s="8">
        <f>76860.92+3766185.19</f>
        <v>3843046.11</v>
      </c>
      <c r="E137" s="10">
        <f>76410.18+3744098.58</f>
        <v>3820508.7600000002</v>
      </c>
      <c r="F137" s="10">
        <f>76410.18+3744098.58</f>
        <v>3820508.7600000002</v>
      </c>
    </row>
    <row r="138" spans="2:6" ht="89.25">
      <c r="B138" s="3" t="s">
        <v>221</v>
      </c>
      <c r="C138" s="4" t="s">
        <v>222</v>
      </c>
      <c r="D138" s="8">
        <f>D139</f>
        <v>72717007</v>
      </c>
      <c r="E138" s="8">
        <f>E139</f>
        <v>72717007</v>
      </c>
      <c r="F138" s="8">
        <f>F139</f>
        <v>72717007</v>
      </c>
    </row>
    <row r="139" spans="2:6" ht="102">
      <c r="B139" s="3" t="s">
        <v>223</v>
      </c>
      <c r="C139" s="4" t="s">
        <v>49</v>
      </c>
      <c r="D139" s="8">
        <f>11634721.12+61082285.88</f>
        <v>72717007</v>
      </c>
      <c r="E139" s="10">
        <f>11634721.12+61082285.88</f>
        <v>72717007</v>
      </c>
      <c r="F139" s="10">
        <f>5090190.49+67626816.51</f>
        <v>72717007</v>
      </c>
    </row>
    <row r="140" spans="2:6" ht="51">
      <c r="B140" s="3" t="s">
        <v>224</v>
      </c>
      <c r="C140" s="4" t="s">
        <v>225</v>
      </c>
      <c r="D140" s="8">
        <f>D141</f>
        <v>6256940</v>
      </c>
      <c r="E140" s="8">
        <f>E141</f>
        <v>6308830</v>
      </c>
      <c r="F140" s="8">
        <f>F141</f>
        <v>6426870</v>
      </c>
    </row>
    <row r="141" spans="2:6" ht="51">
      <c r="B141" s="3" t="s">
        <v>226</v>
      </c>
      <c r="C141" s="4" t="s">
        <v>42</v>
      </c>
      <c r="D141" s="8">
        <f>1073630+5183310</f>
        <v>6256940</v>
      </c>
      <c r="E141" s="10">
        <f>1125520+5183310</f>
        <v>6308830</v>
      </c>
      <c r="F141" s="10">
        <f>5183310+1243560</f>
        <v>6426870</v>
      </c>
    </row>
    <row r="142" spans="2:6" ht="25.5">
      <c r="B142" s="3" t="s">
        <v>227</v>
      </c>
      <c r="C142" s="4" t="s">
        <v>228</v>
      </c>
      <c r="D142" s="8">
        <f>D143</f>
        <v>724315.3200000001</v>
      </c>
      <c r="E142" s="8">
        <f>E143</f>
        <v>4410658.08</v>
      </c>
      <c r="F142" s="8">
        <f>F143</f>
        <v>0</v>
      </c>
    </row>
    <row r="143" spans="2:6" ht="38.25">
      <c r="B143" s="3" t="s">
        <v>229</v>
      </c>
      <c r="C143" s="4" t="s">
        <v>230</v>
      </c>
      <c r="D143" s="8">
        <f>0+0+115893.26+608422.06</f>
        <v>724315.3200000001</v>
      </c>
      <c r="E143" s="10">
        <f>73726.92+3612615.84+115893.26+608422.06</f>
        <v>4410658.08</v>
      </c>
      <c r="F143" s="10">
        <f>0+0</f>
        <v>0</v>
      </c>
    </row>
    <row r="144" spans="2:6" ht="51">
      <c r="B144" s="3" t="s">
        <v>370</v>
      </c>
      <c r="C144" s="4" t="s">
        <v>368</v>
      </c>
      <c r="D144" s="8">
        <f>D145</f>
        <v>72434976.43</v>
      </c>
      <c r="E144" s="8">
        <f>E145</f>
        <v>0</v>
      </c>
      <c r="F144" s="8">
        <f>F145</f>
        <v>0</v>
      </c>
    </row>
    <row r="145" spans="2:6" ht="51">
      <c r="B145" s="3" t="s">
        <v>371</v>
      </c>
      <c r="C145" s="4" t="s">
        <v>369</v>
      </c>
      <c r="D145" s="8">
        <f>1448699.53+70986276.9</f>
        <v>72434976.43</v>
      </c>
      <c r="E145" s="10">
        <v>0</v>
      </c>
      <c r="F145" s="10">
        <v>0</v>
      </c>
    </row>
    <row r="146" spans="2:6" ht="51">
      <c r="B146" s="3" t="s">
        <v>343</v>
      </c>
      <c r="C146" s="4" t="s">
        <v>344</v>
      </c>
      <c r="D146" s="8">
        <f>D147</f>
        <v>0</v>
      </c>
      <c r="E146" s="8">
        <f>E147</f>
        <v>249810714.29</v>
      </c>
      <c r="F146" s="8">
        <f>F147</f>
        <v>225635483.86</v>
      </c>
    </row>
    <row r="147" spans="2:6" ht="51">
      <c r="B147" s="3" t="s">
        <v>342</v>
      </c>
      <c r="C147" s="4" t="s">
        <v>345</v>
      </c>
      <c r="D147" s="8">
        <f>0+0</f>
        <v>0</v>
      </c>
      <c r="E147" s="10">
        <f>39969714.29+209841000</f>
        <v>249810714.29</v>
      </c>
      <c r="F147" s="10">
        <f>15794483.86+209841000</f>
        <v>225635483.86</v>
      </c>
    </row>
    <row r="148" spans="2:6" ht="127.5">
      <c r="B148" s="3" t="s">
        <v>373</v>
      </c>
      <c r="C148" s="4" t="s">
        <v>372</v>
      </c>
      <c r="D148" s="8">
        <f>D149</f>
        <v>281255.29</v>
      </c>
      <c r="E148" s="8">
        <f>E149</f>
        <v>1611184.8</v>
      </c>
      <c r="F148" s="8">
        <f>F149</f>
        <v>0</v>
      </c>
    </row>
    <row r="149" spans="2:6" ht="127.5">
      <c r="B149" s="3" t="s">
        <v>374</v>
      </c>
      <c r="C149" s="4" t="s">
        <v>375</v>
      </c>
      <c r="D149" s="8">
        <f>5625.11+275630.18</f>
        <v>281255.29</v>
      </c>
      <c r="E149" s="10">
        <f>32223.7+1578961.1</f>
        <v>1611184.8</v>
      </c>
      <c r="F149" s="10">
        <v>0</v>
      </c>
    </row>
    <row r="150" spans="2:6" ht="38.25">
      <c r="B150" s="3" t="s">
        <v>231</v>
      </c>
      <c r="C150" s="4" t="s">
        <v>232</v>
      </c>
      <c r="D150" s="8">
        <f>D151</f>
        <v>3316000</v>
      </c>
      <c r="E150" s="8">
        <f>E151</f>
        <v>0</v>
      </c>
      <c r="F150" s="8">
        <f>F151</f>
        <v>0</v>
      </c>
    </row>
    <row r="151" spans="2:6" ht="51">
      <c r="B151" s="3" t="s">
        <v>233</v>
      </c>
      <c r="C151" s="4" t="s">
        <v>40</v>
      </c>
      <c r="D151" s="8">
        <v>3316000</v>
      </c>
      <c r="E151" s="10">
        <v>0</v>
      </c>
      <c r="F151" s="10">
        <v>0</v>
      </c>
    </row>
    <row r="152" spans="2:6" ht="12.75">
      <c r="B152" s="3" t="s">
        <v>234</v>
      </c>
      <c r="C152" s="4" t="s">
        <v>235</v>
      </c>
      <c r="D152" s="8">
        <f>D153</f>
        <v>138207550.34</v>
      </c>
      <c r="E152" s="8">
        <f>E153</f>
        <v>89981200.9</v>
      </c>
      <c r="F152" s="8">
        <f>F153</f>
        <v>88045591.3</v>
      </c>
    </row>
    <row r="153" spans="2:6" ht="25.5">
      <c r="B153" s="3" t="s">
        <v>236</v>
      </c>
      <c r="C153" s="4" t="s">
        <v>237</v>
      </c>
      <c r="D153" s="8">
        <f>D154+D155+D156+D157+D158+D159+D160+D161+D162</f>
        <v>138207550.34</v>
      </c>
      <c r="E153" s="8">
        <f>E154+E155+E156+E157+E158+E159+E160+E161+E162</f>
        <v>89981200.9</v>
      </c>
      <c r="F153" s="8">
        <f>F154+F155+F156+F157+F158+F159+F160+F161+F162</f>
        <v>88045591.3</v>
      </c>
    </row>
    <row r="154" spans="2:6" ht="165.75">
      <c r="B154" s="3" t="s">
        <v>238</v>
      </c>
      <c r="C154" s="4" t="s">
        <v>51</v>
      </c>
      <c r="D154" s="8">
        <v>10555900</v>
      </c>
      <c r="E154" s="10">
        <v>10430700</v>
      </c>
      <c r="F154" s="10">
        <v>10305500</v>
      </c>
    </row>
    <row r="155" spans="2:6" ht="114.75">
      <c r="B155" s="3" t="s">
        <v>239</v>
      </c>
      <c r="C155" s="4" t="s">
        <v>50</v>
      </c>
      <c r="D155" s="8">
        <f>7741700+24757000</f>
        <v>32498700</v>
      </c>
      <c r="E155" s="10">
        <f>7649900+26567200</f>
        <v>34217100</v>
      </c>
      <c r="F155" s="10">
        <f>7558100+24343500</f>
        <v>31901600</v>
      </c>
    </row>
    <row r="156" spans="2:6" ht="114.75">
      <c r="B156" s="3" t="s">
        <v>240</v>
      </c>
      <c r="C156" s="4" t="s">
        <v>241</v>
      </c>
      <c r="D156" s="8">
        <v>12381054.5</v>
      </c>
      <c r="E156" s="10">
        <v>12886418.2</v>
      </c>
      <c r="F156" s="10">
        <v>13391508.6</v>
      </c>
    </row>
    <row r="157" spans="2:6" ht="63.75">
      <c r="B157" s="3" t="s">
        <v>242</v>
      </c>
      <c r="C157" s="4" t="s">
        <v>243</v>
      </c>
      <c r="D157" s="8">
        <v>3500000</v>
      </c>
      <c r="E157" s="10">
        <v>3500000</v>
      </c>
      <c r="F157" s="10">
        <v>3500000</v>
      </c>
    </row>
    <row r="158" spans="2:6" ht="102">
      <c r="B158" s="3" t="s">
        <v>366</v>
      </c>
      <c r="C158" s="4" t="s">
        <v>367</v>
      </c>
      <c r="D158" s="8">
        <v>45271051.14</v>
      </c>
      <c r="E158" s="10">
        <v>0</v>
      </c>
      <c r="F158" s="10">
        <v>0</v>
      </c>
    </row>
    <row r="159" spans="2:6" ht="51">
      <c r="B159" s="3" t="s">
        <v>244</v>
      </c>
      <c r="C159" s="4" t="s">
        <v>46</v>
      </c>
      <c r="D159" s="8">
        <v>12127490</v>
      </c>
      <c r="E159" s="10">
        <v>10923700</v>
      </c>
      <c r="F159" s="10">
        <v>10923700</v>
      </c>
    </row>
    <row r="160" spans="2:6" ht="191.25">
      <c r="B160" s="3" t="s">
        <v>376</v>
      </c>
      <c r="C160" s="4" t="s">
        <v>377</v>
      </c>
      <c r="D160" s="8">
        <v>2755000</v>
      </c>
      <c r="E160" s="10">
        <v>0</v>
      </c>
      <c r="F160" s="10">
        <v>0</v>
      </c>
    </row>
    <row r="161" spans="2:6" ht="102">
      <c r="B161" s="3" t="s">
        <v>383</v>
      </c>
      <c r="C161" s="4" t="s">
        <v>382</v>
      </c>
      <c r="D161" s="8">
        <v>1095072</v>
      </c>
      <c r="E161" s="10">
        <v>0</v>
      </c>
      <c r="F161" s="10">
        <v>0</v>
      </c>
    </row>
    <row r="162" spans="2:6" ht="102">
      <c r="B162" s="3" t="s">
        <v>245</v>
      </c>
      <c r="C162" s="4" t="s">
        <v>246</v>
      </c>
      <c r="D162" s="8">
        <v>18023282.7</v>
      </c>
      <c r="E162" s="10">
        <v>18023282.7</v>
      </c>
      <c r="F162" s="10">
        <v>18023282.7</v>
      </c>
    </row>
    <row r="163" spans="2:6" ht="25.5">
      <c r="B163" s="1" t="s">
        <v>247</v>
      </c>
      <c r="C163" s="2" t="s">
        <v>248</v>
      </c>
      <c r="D163" s="7">
        <f>D164+D187+D189+D191</f>
        <v>1374925570.11</v>
      </c>
      <c r="E163" s="7">
        <f>E164+E187+E189+E191</f>
        <v>1359689339.9099998</v>
      </c>
      <c r="F163" s="7">
        <f>F164+F187+F189+F191</f>
        <v>1359697856.4099998</v>
      </c>
    </row>
    <row r="164" spans="2:6" ht="51">
      <c r="B164" s="3" t="s">
        <v>249</v>
      </c>
      <c r="C164" s="4" t="s">
        <v>250</v>
      </c>
      <c r="D164" s="8">
        <f>D165</f>
        <v>1330137765</v>
      </c>
      <c r="E164" s="8">
        <f>E165</f>
        <v>1314901034.8</v>
      </c>
      <c r="F164" s="8">
        <f>F165</f>
        <v>1314911251.3</v>
      </c>
    </row>
    <row r="165" spans="2:6" ht="51">
      <c r="B165" s="3" t="s">
        <v>251</v>
      </c>
      <c r="C165" s="4" t="s">
        <v>252</v>
      </c>
      <c r="D165" s="8">
        <f>D166+D167+D168+D169+D170+D171+D172+D173+D174+D175+D176+D177+D178+D179+D180+D181+D182+D183+D184+D185+D186</f>
        <v>1330137765</v>
      </c>
      <c r="E165" s="8">
        <f>E166+E167+E168+E169+E170+E171+E172+E173+E174+E175+E176+E177+E178+E179+E180+E181+E182+E183+E184+E185+E186</f>
        <v>1314901034.8</v>
      </c>
      <c r="F165" s="8">
        <f>F166+F167+F168+F169+F170+F171+F172+F173+F174+F175+F176+F177+F178+F179+F180+F181+F182+F183+F184+F185+F186</f>
        <v>1314911251.3</v>
      </c>
    </row>
    <row r="166" spans="2:6" ht="369.75">
      <c r="B166" s="3" t="s">
        <v>253</v>
      </c>
      <c r="C166" s="4" t="s">
        <v>27</v>
      </c>
      <c r="D166" s="8">
        <v>445539489</v>
      </c>
      <c r="E166" s="10">
        <v>445539489</v>
      </c>
      <c r="F166" s="10">
        <v>445539489</v>
      </c>
    </row>
    <row r="167" spans="2:6" ht="382.5">
      <c r="B167" s="3" t="s">
        <v>254</v>
      </c>
      <c r="C167" s="4" t="s">
        <v>255</v>
      </c>
      <c r="D167" s="8">
        <v>4541000</v>
      </c>
      <c r="E167" s="10">
        <v>4541000</v>
      </c>
      <c r="F167" s="10">
        <v>4541000</v>
      </c>
    </row>
    <row r="168" spans="2:6" ht="331.5">
      <c r="B168" s="3" t="s">
        <v>256</v>
      </c>
      <c r="C168" s="4" t="s">
        <v>34</v>
      </c>
      <c r="D168" s="8">
        <v>500100864</v>
      </c>
      <c r="E168" s="10">
        <v>500100864</v>
      </c>
      <c r="F168" s="10">
        <v>500100864</v>
      </c>
    </row>
    <row r="169" spans="2:6" ht="344.25">
      <c r="B169" s="3" t="s">
        <v>257</v>
      </c>
      <c r="C169" s="4" t="s">
        <v>23</v>
      </c>
      <c r="D169" s="8">
        <v>38292500</v>
      </c>
      <c r="E169" s="10">
        <v>22975500</v>
      </c>
      <c r="F169" s="10">
        <v>22975500</v>
      </c>
    </row>
    <row r="170" spans="2:6" ht="76.5">
      <c r="B170" s="3" t="s">
        <v>258</v>
      </c>
      <c r="C170" s="4" t="s">
        <v>32</v>
      </c>
      <c r="D170" s="8">
        <v>9007800</v>
      </c>
      <c r="E170" s="10">
        <v>9007800</v>
      </c>
      <c r="F170" s="10">
        <v>9007800</v>
      </c>
    </row>
    <row r="171" spans="2:6" ht="114.75">
      <c r="B171" s="3" t="s">
        <v>259</v>
      </c>
      <c r="C171" s="4" t="s">
        <v>30</v>
      </c>
      <c r="D171" s="8">
        <v>4534600</v>
      </c>
      <c r="E171" s="10">
        <v>4534600</v>
      </c>
      <c r="F171" s="10">
        <v>4534600</v>
      </c>
    </row>
    <row r="172" spans="2:6" ht="76.5">
      <c r="B172" s="3" t="s">
        <v>260</v>
      </c>
      <c r="C172" s="4" t="s">
        <v>31</v>
      </c>
      <c r="D172" s="8">
        <v>2155000</v>
      </c>
      <c r="E172" s="10">
        <v>2155000</v>
      </c>
      <c r="F172" s="10">
        <v>2155000</v>
      </c>
    </row>
    <row r="173" spans="2:6" ht="306">
      <c r="B173" s="3" t="s">
        <v>261</v>
      </c>
      <c r="C173" s="4" t="s">
        <v>262</v>
      </c>
      <c r="D173" s="8">
        <v>1728000</v>
      </c>
      <c r="E173" s="10">
        <v>1584000</v>
      </c>
      <c r="F173" s="10">
        <v>1584000</v>
      </c>
    </row>
    <row r="174" spans="2:6" ht="102">
      <c r="B174" s="3" t="s">
        <v>263</v>
      </c>
      <c r="C174" s="4" t="s">
        <v>37</v>
      </c>
      <c r="D174" s="8">
        <v>42300</v>
      </c>
      <c r="E174" s="10">
        <v>42300</v>
      </c>
      <c r="F174" s="10">
        <v>42300</v>
      </c>
    </row>
    <row r="175" spans="2:6" ht="331.5">
      <c r="B175" s="3" t="s">
        <v>264</v>
      </c>
      <c r="C175" s="4" t="s">
        <v>24</v>
      </c>
      <c r="D175" s="8">
        <v>43595000</v>
      </c>
      <c r="E175" s="10">
        <v>43595000</v>
      </c>
      <c r="F175" s="10">
        <v>43595000</v>
      </c>
    </row>
    <row r="176" spans="2:6" ht="127.5">
      <c r="B176" s="3" t="s">
        <v>265</v>
      </c>
      <c r="C176" s="4" t="s">
        <v>28</v>
      </c>
      <c r="D176" s="8">
        <v>3845196</v>
      </c>
      <c r="E176" s="10">
        <v>4011190.8</v>
      </c>
      <c r="F176" s="10">
        <v>4171407.3</v>
      </c>
    </row>
    <row r="177" spans="2:6" ht="153">
      <c r="B177" s="3" t="s">
        <v>266</v>
      </c>
      <c r="C177" s="4" t="s">
        <v>29</v>
      </c>
      <c r="D177" s="8">
        <v>1166125</v>
      </c>
      <c r="E177" s="10">
        <v>1211600</v>
      </c>
      <c r="F177" s="10">
        <v>1211600</v>
      </c>
    </row>
    <row r="178" spans="2:6" ht="140.25">
      <c r="B178" s="3" t="s">
        <v>267</v>
      </c>
      <c r="C178" s="4" t="s">
        <v>268</v>
      </c>
      <c r="D178" s="8">
        <v>3838100</v>
      </c>
      <c r="E178" s="10">
        <v>3838100</v>
      </c>
      <c r="F178" s="10">
        <v>3838100</v>
      </c>
    </row>
    <row r="179" spans="2:6" ht="89.25">
      <c r="B179" s="3" t="s">
        <v>269</v>
      </c>
      <c r="C179" s="4" t="s">
        <v>36</v>
      </c>
      <c r="D179" s="8">
        <v>23203700</v>
      </c>
      <c r="E179" s="10">
        <v>23203700</v>
      </c>
      <c r="F179" s="10">
        <v>23203700</v>
      </c>
    </row>
    <row r="180" spans="2:6" ht="140.25">
      <c r="B180" s="3" t="s">
        <v>270</v>
      </c>
      <c r="C180" s="4" t="s">
        <v>271</v>
      </c>
      <c r="D180" s="8">
        <v>150000</v>
      </c>
      <c r="E180" s="10">
        <v>150000</v>
      </c>
      <c r="F180" s="10">
        <v>0</v>
      </c>
    </row>
    <row r="181" spans="2:6" ht="409.5">
      <c r="B181" s="3" t="s">
        <v>272</v>
      </c>
      <c r="C181" s="4" t="s">
        <v>33</v>
      </c>
      <c r="D181" s="8">
        <v>167890688</v>
      </c>
      <c r="E181" s="10">
        <v>167890688</v>
      </c>
      <c r="F181" s="10">
        <v>167890688</v>
      </c>
    </row>
    <row r="182" spans="2:6" ht="382.5">
      <c r="B182" s="3" t="s">
        <v>273</v>
      </c>
      <c r="C182" s="4" t="s">
        <v>35</v>
      </c>
      <c r="D182" s="8">
        <v>50021386</v>
      </c>
      <c r="E182" s="10">
        <v>50021386</v>
      </c>
      <c r="F182" s="10">
        <v>50021386</v>
      </c>
    </row>
    <row r="183" spans="2:6" ht="89.25">
      <c r="B183" s="3" t="s">
        <v>274</v>
      </c>
      <c r="C183" s="4" t="s">
        <v>275</v>
      </c>
      <c r="D183" s="8">
        <v>3149500</v>
      </c>
      <c r="E183" s="10">
        <v>3149500</v>
      </c>
      <c r="F183" s="10">
        <v>3149500</v>
      </c>
    </row>
    <row r="184" spans="2:6" ht="165.75">
      <c r="B184" s="3" t="s">
        <v>276</v>
      </c>
      <c r="C184" s="4" t="s">
        <v>39</v>
      </c>
      <c r="D184" s="8">
        <v>2561625</v>
      </c>
      <c r="E184" s="10">
        <v>2561625</v>
      </c>
      <c r="F184" s="10">
        <v>2561625</v>
      </c>
    </row>
    <row r="185" spans="2:6" ht="114.75">
      <c r="B185" s="3" t="s">
        <v>277</v>
      </c>
      <c r="C185" s="4" t="s">
        <v>38</v>
      </c>
      <c r="D185" s="8">
        <v>24447192</v>
      </c>
      <c r="E185" s="10">
        <v>24447192</v>
      </c>
      <c r="F185" s="10">
        <v>24447192</v>
      </c>
    </row>
    <row r="186" spans="2:6" ht="114.75">
      <c r="B186" s="3" t="s">
        <v>278</v>
      </c>
      <c r="C186" s="4" t="s">
        <v>279</v>
      </c>
      <c r="D186" s="8">
        <v>327700</v>
      </c>
      <c r="E186" s="10">
        <v>340500</v>
      </c>
      <c r="F186" s="10">
        <v>340500</v>
      </c>
    </row>
    <row r="187" spans="2:6" ht="114.75">
      <c r="B187" s="3" t="s">
        <v>280</v>
      </c>
      <c r="C187" s="4" t="s">
        <v>281</v>
      </c>
      <c r="D187" s="8">
        <f>D188</f>
        <v>38664307.11</v>
      </c>
      <c r="E187" s="8">
        <f>E188</f>
        <v>38664307.11</v>
      </c>
      <c r="F187" s="8">
        <f>F188</f>
        <v>38664307.11</v>
      </c>
    </row>
    <row r="188" spans="2:6" ht="114.75">
      <c r="B188" s="3" t="s">
        <v>282</v>
      </c>
      <c r="C188" s="4" t="s">
        <v>25</v>
      </c>
      <c r="D188" s="8">
        <v>38664307.11</v>
      </c>
      <c r="E188" s="10">
        <v>38664307.11</v>
      </c>
      <c r="F188" s="10">
        <v>38664307.11</v>
      </c>
    </row>
    <row r="189" spans="2:6" ht="114.75">
      <c r="B189" s="3" t="s">
        <v>283</v>
      </c>
      <c r="C189" s="4" t="s">
        <v>284</v>
      </c>
      <c r="D189" s="8">
        <f>D190</f>
        <v>6111798</v>
      </c>
      <c r="E189" s="8">
        <f>E190</f>
        <v>6111798</v>
      </c>
      <c r="F189" s="8">
        <f>F190</f>
        <v>6111798</v>
      </c>
    </row>
    <row r="190" spans="2:6" ht="102">
      <c r="B190" s="3" t="s">
        <v>285</v>
      </c>
      <c r="C190" s="4" t="s">
        <v>47</v>
      </c>
      <c r="D190" s="8">
        <f>977887.68+5133910.32</f>
        <v>6111798</v>
      </c>
      <c r="E190" s="10">
        <f>977887.68+5133910.32</f>
        <v>6111798</v>
      </c>
      <c r="F190" s="10">
        <f>427825.86+5683972.14</f>
        <v>6111798</v>
      </c>
    </row>
    <row r="191" spans="2:6" ht="89.25">
      <c r="B191" s="3" t="s">
        <v>286</v>
      </c>
      <c r="C191" s="4" t="s">
        <v>287</v>
      </c>
      <c r="D191" s="8">
        <f>D192</f>
        <v>11700</v>
      </c>
      <c r="E191" s="8">
        <f>E192</f>
        <v>12200</v>
      </c>
      <c r="F191" s="8">
        <f>F192</f>
        <v>10500</v>
      </c>
    </row>
    <row r="192" spans="2:6" ht="102">
      <c r="B192" s="3" t="s">
        <v>288</v>
      </c>
      <c r="C192" s="4" t="s">
        <v>44</v>
      </c>
      <c r="D192" s="8">
        <v>11700</v>
      </c>
      <c r="E192" s="10">
        <v>12200</v>
      </c>
      <c r="F192" s="10">
        <v>10500</v>
      </c>
    </row>
    <row r="193" spans="2:6" ht="25.5">
      <c r="B193" s="1" t="s">
        <v>289</v>
      </c>
      <c r="C193" s="2" t="s">
        <v>290</v>
      </c>
      <c r="D193" s="7">
        <f>D194+D196+D198</f>
        <v>163813793.34</v>
      </c>
      <c r="E193" s="7">
        <f>E194+E196+E198</f>
        <v>165667660</v>
      </c>
      <c r="F193" s="7">
        <f>F194+F196+F198</f>
        <v>51207660</v>
      </c>
    </row>
    <row r="194" spans="2:6" ht="105" customHeight="1">
      <c r="B194" s="3" t="s">
        <v>291</v>
      </c>
      <c r="C194" s="4" t="s">
        <v>292</v>
      </c>
      <c r="D194" s="8">
        <f>D195</f>
        <v>51207660</v>
      </c>
      <c r="E194" s="8">
        <f>E195</f>
        <v>51207660</v>
      </c>
      <c r="F194" s="8">
        <f>F195</f>
        <v>51207660</v>
      </c>
    </row>
    <row r="195" spans="2:6" ht="109.5" customHeight="1">
      <c r="B195" s="3" t="s">
        <v>293</v>
      </c>
      <c r="C195" s="4" t="s">
        <v>294</v>
      </c>
      <c r="D195" s="8">
        <v>51207660</v>
      </c>
      <c r="E195" s="10">
        <v>51207660</v>
      </c>
      <c r="F195" s="10">
        <v>51207660</v>
      </c>
    </row>
    <row r="196" spans="2:6" ht="51">
      <c r="B196" s="3" t="s">
        <v>379</v>
      </c>
      <c r="C196" s="4" t="s">
        <v>378</v>
      </c>
      <c r="D196" s="8">
        <f>D197</f>
        <v>306133.34</v>
      </c>
      <c r="E196" s="8">
        <f>E197</f>
        <v>0</v>
      </c>
      <c r="F196" s="8">
        <f>F197</f>
        <v>0</v>
      </c>
    </row>
    <row r="197" spans="2:6" ht="51">
      <c r="B197" s="3" t="s">
        <v>380</v>
      </c>
      <c r="C197" s="4" t="s">
        <v>381</v>
      </c>
      <c r="D197" s="8">
        <f>6133.34+300000</f>
        <v>306133.34</v>
      </c>
      <c r="E197" s="10">
        <v>0</v>
      </c>
      <c r="F197" s="10">
        <v>0</v>
      </c>
    </row>
    <row r="198" spans="2:6" ht="38.25">
      <c r="B198" s="3" t="s">
        <v>295</v>
      </c>
      <c r="C198" s="4" t="s">
        <v>296</v>
      </c>
      <c r="D198" s="8">
        <f>D199</f>
        <v>112300000</v>
      </c>
      <c r="E198" s="8">
        <f>E199</f>
        <v>114460000</v>
      </c>
      <c r="F198" s="8">
        <f>F199</f>
        <v>0</v>
      </c>
    </row>
    <row r="199" spans="2:6" ht="38.25">
      <c r="B199" s="3" t="s">
        <v>297</v>
      </c>
      <c r="C199" s="4" t="s">
        <v>298</v>
      </c>
      <c r="D199" s="8">
        <f>D200+D201+D202</f>
        <v>112300000</v>
      </c>
      <c r="E199" s="8">
        <f>E200+E201+E202</f>
        <v>114460000</v>
      </c>
      <c r="F199" s="8">
        <f>F200+F201+F202</f>
        <v>0</v>
      </c>
    </row>
    <row r="200" spans="2:6" ht="63.75">
      <c r="B200" s="3" t="s">
        <v>346</v>
      </c>
      <c r="C200" s="4" t="s">
        <v>347</v>
      </c>
      <c r="D200" s="8">
        <v>500000</v>
      </c>
      <c r="E200" s="10">
        <v>0</v>
      </c>
      <c r="F200" s="10">
        <v>0</v>
      </c>
    </row>
    <row r="201" spans="2:6" ht="63.75">
      <c r="B201" s="3" t="s">
        <v>299</v>
      </c>
      <c r="C201" s="4" t="s">
        <v>300</v>
      </c>
      <c r="D201" s="8">
        <v>111550000</v>
      </c>
      <c r="E201" s="10">
        <v>114460000</v>
      </c>
      <c r="F201" s="10">
        <v>0</v>
      </c>
    </row>
    <row r="202" spans="2:6" ht="89.25">
      <c r="B202" s="3" t="s">
        <v>348</v>
      </c>
      <c r="C202" s="4" t="s">
        <v>349</v>
      </c>
      <c r="D202" s="8">
        <v>250000</v>
      </c>
      <c r="E202" s="10">
        <v>0</v>
      </c>
      <c r="F202" s="10">
        <v>0</v>
      </c>
    </row>
  </sheetData>
  <sheetProtection/>
  <autoFilter ref="B11:F202"/>
  <mergeCells count="10">
    <mergeCell ref="B8:C8"/>
    <mergeCell ref="B7:F7"/>
    <mergeCell ref="D1:F1"/>
    <mergeCell ref="D2:F2"/>
    <mergeCell ref="D3:F3"/>
    <mergeCell ref="B9:B10"/>
    <mergeCell ref="C9:C10"/>
    <mergeCell ref="D9:F9"/>
    <mergeCell ref="B5:F5"/>
    <mergeCell ref="B6:F6"/>
  </mergeCells>
  <printOptions/>
  <pageMargins left="0.984251968503937" right="0.3937007874015748" top="0.3937007874015748" bottom="0.3937007874015748" header="0.5118110236220472" footer="0.5118110236220472"/>
  <pageSetup fitToHeight="9" horizontalDpi="600" verticalDpi="600" orientation="portrait" paperSize="9" scale="90" r:id="rId1"/>
  <rowBreaks count="1" manualBreakCount="1">
    <brk id="181"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Лоскутова Валентина Александровна</dc:creator>
  <cp:keywords/>
  <dc:description/>
  <cp:lastModifiedBy>Морозова Евгения Викторовна</cp:lastModifiedBy>
  <cp:lastPrinted>2022-12-08T14:49:28Z</cp:lastPrinted>
  <dcterms:created xsi:type="dcterms:W3CDTF">2016-11-21T07:13:02Z</dcterms:created>
  <dcterms:modified xsi:type="dcterms:W3CDTF">2022-12-09T12:21:36Z</dcterms:modified>
  <cp:category/>
  <cp:version/>
  <cp:contentType/>
  <cp:contentStatus/>
</cp:coreProperties>
</file>