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уточ (4)" sheetId="1" r:id="rId1"/>
  </sheets>
  <definedNames>
    <definedName name="_xlnm.Print_Titles" localSheetId="0">'с уточ (4)'!$22:$23</definedName>
  </definedNames>
  <calcPr fullCalcOnLoad="1"/>
</workbook>
</file>

<file path=xl/sharedStrings.xml><?xml version="1.0" encoding="utf-8"?>
<sst xmlns="http://schemas.openxmlformats.org/spreadsheetml/2006/main" count="240" uniqueCount="226">
  <si>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</si>
  <si>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</si>
  <si>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</si>
  <si>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</si>
  <si>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</si>
  <si>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</si>
  <si>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Налоги на прибыль, доходы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</si>
  <si>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</si>
  <si>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</si>
  <si>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</si>
  <si>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</si>
  <si>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</si>
  <si>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</si>
  <si>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</si>
  <si>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</si>
  <si>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</si>
  <si>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</si>
  <si>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</si>
  <si>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</si>
  <si>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</si>
  <si>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</si>
  <si>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</si>
  <si>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</si>
  <si>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</si>
  <si>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</si>
  <si>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</si>
  <si>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</si>
  <si>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</si>
  <si>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</si>
  <si>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</si>
  <si>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</si>
  <si>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</si>
  <si>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</si>
  <si>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</si>
  <si>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</si>
  <si>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</si>
  <si>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</si>
  <si>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</si>
  <si>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</si>
  <si>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</si>
  <si>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</si>
  <si>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</si>
  <si>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</si>
  <si>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</si>
  <si>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</si>
  <si>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</si>
  <si>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</si>
  <si>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</si>
  <si>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</si>
  <si>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</si>
  <si>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</si>
  <si>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</si>
  <si>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</si>
  <si>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</si>
  <si>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</si>
  <si>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</si>
  <si>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</si>
  <si>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</si>
  <si>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</si>
  <si>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</si>
  <si>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</si>
  <si>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</si>
  <si>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</si>
  <si>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1 13 03000 00 0000 130</t>
  </si>
  <si>
    <t>Прочие доходы от оказания платных услуг и компенсации затрат государства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</si>
  <si>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</si>
  <si>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</si>
  <si>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</si>
  <si>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</si>
  <si>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</si>
  <si>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</si>
  <si>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</si>
  <si>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</si>
  <si>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</si>
  <si>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</si>
  <si>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</si>
  <si>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</si>
  <si>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</si>
  <si>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</si>
  <si>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</si>
  <si>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</si>
  <si>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</si>
  <si>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</si>
  <si>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</si>
  <si>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</si>
  <si>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</si>
  <si>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</si>
  <si>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</si>
  <si>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</si>
  <si>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</si>
  <si>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</si>
  <si>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</si>
  <si>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1 11 09034 04 0000 120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</si>
  <si>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</si>
  <si>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</si>
  <si>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</si>
  <si>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</si>
  <si>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</si>
  <si>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</si>
  <si>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</si>
  <si>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111 09044 04 0000 120</t>
  </si>
  <si>
    <t>Денежные взыскания (штрафы) за нарушение законодательства о недрах</t>
  </si>
  <si>
    <t>116 25010 010000140</t>
  </si>
  <si>
    <t>Денежные взыскания (штрафы) за нарушение законодательства об охране и использовании животного мира</t>
  </si>
  <si>
    <t>116 25030 010000140</t>
  </si>
  <si>
    <t>1 14 02033 04 0000 410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</si>
  <si>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</si>
  <si>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</si>
  <si>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</si>
  <si>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</si>
  <si>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</si>
  <si>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</si>
  <si>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</si>
  <si>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</si>
  <si>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</si>
  <si>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</si>
  <si>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</si>
  <si>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</si>
  <si>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</si>
  <si>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</si>
  <si>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</si>
  <si>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</si>
  <si>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</si>
  <si>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</si>
  <si>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</si>
  <si>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</si>
  <si>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</si>
  <si>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 xml:space="preserve"> Республики Башкортостан на 2011 год"</t>
  </si>
  <si>
    <t xml:space="preserve">                                   город Салават Республики Башкортостан</t>
  </si>
  <si>
    <t xml:space="preserve">                                      к решению Совета городского округа</t>
  </si>
  <si>
    <t xml:space="preserve">                           "О бюджете городского округа город Салават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</si>
  <si>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</si>
  <si>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</si>
  <si>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</si>
  <si>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</si>
  <si>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</si>
  <si>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</si>
  <si>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207 04000 04 0000 180</t>
  </si>
  <si>
    <t>Прочие безвозмездные поступления в бюджеты городских округов</t>
  </si>
  <si>
    <t>202 02024 04 0000 151</t>
  </si>
  <si>
    <t>202 03002 04 0000 151</t>
  </si>
  <si>
    <t>202 04025 04 0000 151</t>
  </si>
  <si>
    <t>Поступления доходов в бюджет городского округа город Салават Республики Башкортостан на 2011 год</t>
  </si>
  <si>
    <t>Доходы от продажи  материальных и нематериальных активов</t>
  </si>
  <si>
    <t>Итого налоговых доходов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</si>
  <si>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</si>
  <si>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Субвенции бюджетам городских округов на содержание  ребенка в приемной семье</t>
  </si>
  <si>
    <t xml:space="preserve">Субвенции бюджетам городских округов на содержание ребенка в семье опекуна </t>
  </si>
  <si>
    <t>202 03020 04 0000 151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</si>
  <si>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</si>
  <si>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Налоги.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</si>
  <si>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</si>
  <si>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к решению Совета городского округа город</t>
  </si>
  <si>
    <t>Салават Республики Башкортостан</t>
  </si>
  <si>
    <t xml:space="preserve">"О внесении изменений и дополнений </t>
  </si>
  <si>
    <t>в решение Совета городского округа город</t>
  </si>
  <si>
    <t>Салават Республики Башкортостан от</t>
  </si>
  <si>
    <t xml:space="preserve">             городского округа город Салават </t>
  </si>
  <si>
    <t xml:space="preserve">             10.12.2010 года № 2-39/418 "О бюджете </t>
  </si>
  <si>
    <t xml:space="preserve">             Республики Башкортостан на 2011 год"</t>
  </si>
  <si>
    <t xml:space="preserve">                                от "10" декабря 2010г. № 2-39/418</t>
  </si>
  <si>
    <t>Субвенции бюджетам городских округов на социальную поддержку  детей-сирот и детей, оставшихся без попечения родителей, в учреждениях образования</t>
  </si>
  <si>
    <t xml:space="preserve">202 04999 04 7314 151 </t>
  </si>
  <si>
    <t>202 03024 04 7231 151</t>
  </si>
  <si>
    <t>202 03024 04 7232 151</t>
  </si>
  <si>
    <t>012-12</t>
  </si>
  <si>
    <t>012-11</t>
  </si>
  <si>
    <t>011-11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</si>
  <si>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</si>
  <si>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 </t>
  </si>
  <si>
    <t xml:space="preserve">Субвенции бюджетам городских округов на отдых и оздоровление детей-сирот и детей, оставшихся без попечения родителей, за счет средств бюджета Республики Башкортостан </t>
  </si>
  <si>
    <t>105 01041 02 0000 110</t>
  </si>
  <si>
    <t>105 01042 02 0000 110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</si>
  <si>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</si>
  <si>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</si>
  <si>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</si>
  <si>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 № 5</t>
  </si>
  <si>
    <t>202 02999 04 7101 151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</si>
  <si>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</si>
  <si>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</si>
  <si>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202 02009 04 0000 151</t>
  </si>
  <si>
    <t>202 02999 04 7212 151</t>
  </si>
  <si>
    <t>Прочие субсидии бюджетам городских округов</t>
  </si>
  <si>
    <t>202 03021 04 0000 151</t>
  </si>
  <si>
    <t>Субвенции бюджетам городских округов на  ежемесячное денежное вознаграждение за классное руководство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</si>
  <si>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</si>
  <si>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</si>
  <si>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</si>
  <si>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Налог, взимаемый в виде стоимости патента в связи с применением упрощенной системы налогообложения </t>
  </si>
  <si>
    <t xml:space="preserve"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</si>
  <si>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</si>
  <si>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1 11 05010 04 0000 120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</si>
  <si>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</si>
  <si>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</si>
  <si>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</si>
  <si>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</si>
  <si>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</si>
  <si>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Прочие субсидии бюджетам городских округов 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</si>
  <si>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</si>
  <si>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</si>
  <si>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городских округов на государственную поддержку малого и среднего предпринимательства,включая крестьянские (фермерские) хозяйства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</si>
  <si>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</si>
  <si>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выплату вознаграждения, причитающегося приемному родителю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</si>
  <si>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</si>
  <si>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</si>
  <si>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202 04999 04 7309 151</t>
  </si>
  <si>
    <t>Прочие межбюджетные трансферты, передаваемые бюджетам городских округов (Президентская программа "Молодежь Башкортостана")</t>
  </si>
  <si>
    <t>109 04050 04 0000 110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</si>
  <si>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</si>
  <si>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</si>
  <si>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</si>
  <si>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105 03000 01 0000 110</t>
  </si>
  <si>
    <t>Единый сельскохозяйственный налог</t>
  </si>
  <si>
    <t>202 02008 04 0000 151</t>
  </si>
  <si>
    <t>Субсидии бюджетам на обеспечение жильем молодых семей</t>
  </si>
  <si>
    <t>202 02999 04 7105 151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</si>
  <si>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</si>
  <si>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202 02999 04 7107 151</t>
  </si>
  <si>
    <t>202 02145 04 0000 151</t>
  </si>
  <si>
    <t>Субсидии бюджетам городских округов на модернизацию региональных систем общего образования</t>
  </si>
  <si>
    <t xml:space="preserve">202 09023 04 7301 151 </t>
  </si>
  <si>
    <t>Прочие безвозмездные поступления в бюджеты городских округов от бюджетов субъектов Российской Федерации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</si>
  <si>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</si>
  <si>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202 02077 04 0000 151</t>
  </si>
  <si>
    <t>Приложение № 1</t>
  </si>
  <si>
    <t>от 05.10. 2011г. № 2-48/554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</si>
</sst>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1">
    <font>
      <sz val="10"/>
      <name val="Arial"/>
      <family val="0"/>
    </font>
    <font>
      <i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84" fontId="6" fillId="0" borderId="10" xfId="0" applyNumberFormat="1" applyFont="1" applyBorder="1" applyAlignment="1">
      <alignment horizontal="right" vertical="center"/>
    </xf>
    <xf numFmtId="184" fontId="0" fillId="0" borderId="11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186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9"/>
  <sheetViews>
    <sheetView tabSelected="1" zoomScale="85" zoomScaleNormal="85" zoomScalePageLayoutView="0" workbookViewId="0" topLeftCell="B1">
      <selection activeCell="C4" sqref="C4:D4"/>
    </sheetView>
  </sheetViews>
  <sheetFormatPr defaultColWidth="9.140625" defaultRowHeight="12.75"/>
  <cols>
    <col min="1" max="1" width="5.7109375" style="4" hidden="1" customWidth="1"/>
    <col min="2" max="2" width="23.8515625" style="4" customWidth="1"/>
    <col min="3" max="3" width="59.7109375" style="4" customWidth="1"/>
    <col min="4" max="4" width="14.00390625" style="4" customWidth="1"/>
    <col min="5" max="5" width="13.57421875" style="4" hidden="1" customWidth="1"/>
    <col min="6" max="7" width="0" style="4" hidden="1" customWidth="1"/>
    <col min="8" max="16384" width="9.140625" style="4" customWidth="1"/>
  </cols>
  <sheetData>
    <row r="1" spans="3:7" ht="12.75" customHeight="1">
      <c r="C1" s="42" t="s">
        <v>224</v>
      </c>
      <c r="D1" s="42"/>
      <c r="E1" s="42"/>
      <c r="F1" s="42"/>
      <c r="G1" s="42"/>
    </row>
    <row r="2" spans="3:4" ht="12.75">
      <c r="C2" s="42" t="s">
        <v>152</v>
      </c>
      <c r="D2" s="42"/>
    </row>
    <row r="3" spans="3:4" ht="12.75">
      <c r="C3" s="42" t="s">
        <v>153</v>
      </c>
      <c r="D3" s="42"/>
    </row>
    <row r="4" spans="3:4" ht="12.75">
      <c r="C4" s="42" t="s">
        <v>225</v>
      </c>
      <c r="D4" s="42"/>
    </row>
    <row r="5" spans="3:4" ht="12.75">
      <c r="C5" s="42" t="s">
        <v>154</v>
      </c>
      <c r="D5" s="42"/>
    </row>
    <row r="6" spans="3:4" ht="12.75">
      <c r="C6" s="42" t="s">
        <v>155</v>
      </c>
      <c r="D6" s="42"/>
    </row>
    <row r="7" spans="3:4" ht="12.75">
      <c r="C7" s="42" t="s">
        <v>156</v>
      </c>
      <c r="D7" s="42"/>
    </row>
    <row r="8" spans="3:4" ht="12.75">
      <c r="C8" s="42" t="s">
        <v>158</v>
      </c>
      <c r="D8" s="42"/>
    </row>
    <row r="9" spans="3:4" ht="12.75">
      <c r="C9" s="42" t="s">
        <v>157</v>
      </c>
      <c r="D9" s="42"/>
    </row>
    <row r="10" spans="3:4" ht="12.75">
      <c r="C10" s="42" t="s">
        <v>159</v>
      </c>
      <c r="D10" s="42"/>
    </row>
    <row r="12" spans="3:4" ht="12.75">
      <c r="C12" s="6"/>
      <c r="D12" s="6"/>
    </row>
    <row r="13" spans="3:4" ht="12.75">
      <c r="C13" s="6"/>
      <c r="D13" s="6" t="s">
        <v>176</v>
      </c>
    </row>
    <row r="14" spans="3:4" ht="12.75">
      <c r="C14" s="41" t="s">
        <v>129</v>
      </c>
      <c r="D14" s="41"/>
    </row>
    <row r="15" spans="3:4" ht="12.75">
      <c r="C15" s="41" t="s">
        <v>128</v>
      </c>
      <c r="D15" s="41"/>
    </row>
    <row r="16" spans="3:4" ht="12.75">
      <c r="C16" s="41" t="s">
        <v>160</v>
      </c>
      <c r="D16" s="41"/>
    </row>
    <row r="17" spans="3:4" ht="12.75">
      <c r="C17" s="41" t="s">
        <v>130</v>
      </c>
      <c r="D17" s="41"/>
    </row>
    <row r="18" spans="3:4" ht="12.75">
      <c r="C18" s="41" t="s">
        <v>127</v>
      </c>
      <c r="D18" s="41"/>
    </row>
    <row r="19" spans="3:4" ht="12.75">
      <c r="C19" s="7"/>
      <c r="D19" s="7"/>
    </row>
    <row r="20" spans="2:4" ht="12.75">
      <c r="B20" s="39" t="s">
        <v>142</v>
      </c>
      <c r="C20" s="39"/>
      <c r="D20" s="39"/>
    </row>
    <row r="21" spans="2:4" ht="12.75">
      <c r="B21" s="40" t="s">
        <v>0</v>
      </c>
      <c r="C21" s="40"/>
      <c r="D21" s="40"/>
    </row>
    <row r="22" spans="2:4" ht="38.25">
      <c r="B22" s="8" t="s">
        <v>1</v>
      </c>
      <c r="C22" s="8" t="s">
        <v>2</v>
      </c>
      <c r="D22" s="9" t="s">
        <v>3</v>
      </c>
    </row>
    <row r="23" spans="2:4" ht="12.75">
      <c r="B23" s="1">
        <v>1</v>
      </c>
      <c r="C23" s="1">
        <v>2</v>
      </c>
      <c r="D23" s="1">
        <v>3</v>
      </c>
    </row>
    <row r="24" spans="2:4" ht="12.75">
      <c r="B24" s="10"/>
      <c r="C24" s="11" t="s">
        <v>4</v>
      </c>
      <c r="D24" s="12">
        <f>SUM(D25+D93)</f>
        <v>1704160.3699999996</v>
      </c>
    </row>
    <row r="25" spans="2:4" ht="12.75">
      <c r="B25" s="13" t="s">
        <v>8</v>
      </c>
      <c r="C25" s="13" t="s">
        <v>7</v>
      </c>
      <c r="D25" s="12">
        <f>SUM(D57+D92)</f>
        <v>1105253.15</v>
      </c>
    </row>
    <row r="26" spans="2:4" ht="12.75">
      <c r="B26" s="13" t="s">
        <v>5</v>
      </c>
      <c r="C26" s="13" t="s">
        <v>6</v>
      </c>
      <c r="D26" s="12">
        <f>SUM(D27)</f>
        <v>426673.69999999995</v>
      </c>
    </row>
    <row r="27" spans="2:4" ht="12.75">
      <c r="B27" s="14" t="s">
        <v>9</v>
      </c>
      <c r="C27" s="14" t="s">
        <v>10</v>
      </c>
      <c r="D27" s="15">
        <f>SUM(D28+D29+D32+D33)</f>
        <v>426673.69999999995</v>
      </c>
    </row>
    <row r="28" spans="2:4" ht="51">
      <c r="B28" s="8" t="s">
        <v>11</v>
      </c>
      <c r="C28" s="8" t="s">
        <v>187</v>
      </c>
      <c r="D28" s="16">
        <f>1321+325+1606.4+179.2</f>
        <v>3431.6</v>
      </c>
    </row>
    <row r="29" spans="2:4" ht="38.25">
      <c r="B29" s="14" t="s">
        <v>12</v>
      </c>
      <c r="C29" s="14" t="s">
        <v>13</v>
      </c>
      <c r="D29" s="15">
        <f>D30+D31</f>
        <v>422788.1</v>
      </c>
    </row>
    <row r="30" spans="2:4" ht="89.25">
      <c r="B30" s="8" t="s">
        <v>14</v>
      </c>
      <c r="C30" s="17" t="s">
        <v>112</v>
      </c>
      <c r="D30" s="16">
        <f>368876+2826+15823.3+29350.7+4764</f>
        <v>421640</v>
      </c>
    </row>
    <row r="31" spans="2:4" ht="76.5">
      <c r="B31" s="8" t="s">
        <v>15</v>
      </c>
      <c r="C31" s="17" t="s">
        <v>113</v>
      </c>
      <c r="D31" s="16">
        <f>1402-325+47.1+24</f>
        <v>1148.1</v>
      </c>
    </row>
    <row r="32" spans="2:4" ht="38.25">
      <c r="B32" s="8" t="s">
        <v>16</v>
      </c>
      <c r="C32" s="8" t="s">
        <v>17</v>
      </c>
      <c r="D32" s="16">
        <f>65-23</f>
        <v>42</v>
      </c>
    </row>
    <row r="33" spans="2:4" ht="76.5">
      <c r="B33" s="8" t="s">
        <v>18</v>
      </c>
      <c r="C33" s="17" t="s">
        <v>114</v>
      </c>
      <c r="D33" s="16">
        <f>336+43.2+32.8</f>
        <v>412</v>
      </c>
    </row>
    <row r="34" spans="2:4" ht="12.75">
      <c r="B34" s="18" t="s">
        <v>19</v>
      </c>
      <c r="C34" s="19" t="s">
        <v>20</v>
      </c>
      <c r="D34" s="12">
        <f>SUM(D35:D39)</f>
        <v>70079.8</v>
      </c>
    </row>
    <row r="35" spans="2:4" ht="25.5">
      <c r="B35" s="20" t="s">
        <v>171</v>
      </c>
      <c r="C35" s="21" t="s">
        <v>188</v>
      </c>
      <c r="D35" s="16">
        <f>574+40</f>
        <v>614</v>
      </c>
    </row>
    <row r="36" spans="2:4" ht="38.25">
      <c r="B36" s="20" t="s">
        <v>172</v>
      </c>
      <c r="C36" s="21" t="s">
        <v>189</v>
      </c>
      <c r="D36" s="16">
        <f>26+221+8.8</f>
        <v>255.8</v>
      </c>
    </row>
    <row r="37" spans="2:4" ht="25.5">
      <c r="B37" s="20" t="s">
        <v>173</v>
      </c>
      <c r="C37" s="21" t="s">
        <v>21</v>
      </c>
      <c r="D37" s="16">
        <f>57720-7359.5</f>
        <v>50360.5</v>
      </c>
    </row>
    <row r="38" spans="2:4" ht="38.25">
      <c r="B38" s="20" t="s">
        <v>174</v>
      </c>
      <c r="C38" s="21" t="s">
        <v>175</v>
      </c>
      <c r="D38" s="16">
        <f>10280+8520+38.3</f>
        <v>18838.3</v>
      </c>
    </row>
    <row r="39" spans="2:4" ht="12.75">
      <c r="B39" s="20" t="s">
        <v>211</v>
      </c>
      <c r="C39" s="21" t="s">
        <v>212</v>
      </c>
      <c r="D39" s="16">
        <v>11.2</v>
      </c>
    </row>
    <row r="40" spans="2:4" ht="12.75">
      <c r="B40" s="18" t="s">
        <v>22</v>
      </c>
      <c r="C40" s="19" t="s">
        <v>23</v>
      </c>
      <c r="D40" s="12">
        <f>SUM(D41+D43)</f>
        <v>301184.1</v>
      </c>
    </row>
    <row r="41" spans="2:4" ht="12.75">
      <c r="B41" s="14" t="s">
        <v>26</v>
      </c>
      <c r="C41" s="14" t="s">
        <v>27</v>
      </c>
      <c r="D41" s="15">
        <f>SUM(D42)</f>
        <v>1983</v>
      </c>
    </row>
    <row r="42" spans="2:4" ht="38.25">
      <c r="B42" s="8" t="s">
        <v>24</v>
      </c>
      <c r="C42" s="8" t="s">
        <v>25</v>
      </c>
      <c r="D42" s="16">
        <f>300+1403+280</f>
        <v>1983</v>
      </c>
    </row>
    <row r="43" spans="2:4" ht="12.75">
      <c r="B43" s="14" t="s">
        <v>28</v>
      </c>
      <c r="C43" s="14" t="s">
        <v>29</v>
      </c>
      <c r="D43" s="15">
        <f>SUM(D44:D45)</f>
        <v>299201.1</v>
      </c>
    </row>
    <row r="44" spans="2:4" ht="51">
      <c r="B44" s="8" t="s">
        <v>30</v>
      </c>
      <c r="C44" s="8" t="s">
        <v>31</v>
      </c>
      <c r="D44" s="16">
        <f>850-79-127.9</f>
        <v>643.1</v>
      </c>
    </row>
    <row r="45" spans="2:4" ht="51">
      <c r="B45" s="8" t="s">
        <v>32</v>
      </c>
      <c r="C45" s="8" t="s">
        <v>33</v>
      </c>
      <c r="D45" s="16">
        <f>316000-15571-1871</f>
        <v>298558</v>
      </c>
    </row>
    <row r="46" spans="2:4" ht="25.5">
      <c r="B46" s="18" t="s">
        <v>98</v>
      </c>
      <c r="C46" s="18" t="s">
        <v>150</v>
      </c>
      <c r="D46" s="12">
        <f>SUM(D47)</f>
        <v>190</v>
      </c>
    </row>
    <row r="47" spans="2:4" ht="12.75">
      <c r="B47" s="8" t="s">
        <v>99</v>
      </c>
      <c r="C47" s="8" t="s">
        <v>151</v>
      </c>
      <c r="D47" s="16">
        <v>190</v>
      </c>
    </row>
    <row r="48" spans="2:4" ht="12.75">
      <c r="B48" s="18" t="s">
        <v>34</v>
      </c>
      <c r="C48" s="19" t="s">
        <v>35</v>
      </c>
      <c r="D48" s="12">
        <f>SUM(D49+D51+D52)</f>
        <v>33064.3</v>
      </c>
    </row>
    <row r="49" spans="2:4" ht="25.5">
      <c r="B49" s="14" t="s">
        <v>36</v>
      </c>
      <c r="C49" s="14" t="s">
        <v>37</v>
      </c>
      <c r="D49" s="15">
        <f>D50</f>
        <v>7830</v>
      </c>
    </row>
    <row r="50" spans="2:4" ht="51">
      <c r="B50" s="8" t="s">
        <v>38</v>
      </c>
      <c r="C50" s="8" t="s">
        <v>135</v>
      </c>
      <c r="D50" s="16">
        <f>7000+760+70</f>
        <v>7830</v>
      </c>
    </row>
    <row r="51" spans="2:4" ht="38.25">
      <c r="B51" s="8" t="s">
        <v>39</v>
      </c>
      <c r="C51" s="8" t="s">
        <v>40</v>
      </c>
      <c r="D51" s="16">
        <v>0</v>
      </c>
    </row>
    <row r="52" spans="2:4" s="2" customFormat="1" ht="25.5">
      <c r="B52" s="14" t="s">
        <v>41</v>
      </c>
      <c r="C52" s="14" t="s">
        <v>42</v>
      </c>
      <c r="D52" s="15">
        <f>SUM(D53:D55)</f>
        <v>25234.3</v>
      </c>
    </row>
    <row r="53" spans="2:4" ht="51">
      <c r="B53" s="8" t="s">
        <v>43</v>
      </c>
      <c r="C53" s="17" t="s">
        <v>190</v>
      </c>
      <c r="D53" s="16">
        <f>24400+720</f>
        <v>25120</v>
      </c>
    </row>
    <row r="54" spans="2:4" ht="25.5">
      <c r="B54" s="8" t="s">
        <v>44</v>
      </c>
      <c r="C54" s="8" t="s">
        <v>45</v>
      </c>
      <c r="D54" s="16">
        <f>30-10-10</f>
        <v>10</v>
      </c>
    </row>
    <row r="55" spans="2:4" ht="78" customHeight="1">
      <c r="B55" s="8" t="s">
        <v>94</v>
      </c>
      <c r="C55" s="17" t="s">
        <v>115</v>
      </c>
      <c r="D55" s="16">
        <f>90+10+4.3</f>
        <v>104.3</v>
      </c>
    </row>
    <row r="56" spans="2:4" ht="29.25" customHeight="1">
      <c r="B56" s="8" t="s">
        <v>207</v>
      </c>
      <c r="C56" s="17" t="s">
        <v>208</v>
      </c>
      <c r="D56" s="16">
        <v>100</v>
      </c>
    </row>
    <row r="57" spans="2:4" ht="12.75">
      <c r="B57" s="14"/>
      <c r="C57" s="22" t="s">
        <v>144</v>
      </c>
      <c r="D57" s="23">
        <f>SUM(D26+D34+D40+D48+D46+D56)</f>
        <v>831291.8999999999</v>
      </c>
    </row>
    <row r="58" spans="2:4" ht="25.5">
      <c r="B58" s="18" t="s">
        <v>46</v>
      </c>
      <c r="C58" s="18" t="s">
        <v>47</v>
      </c>
      <c r="D58" s="12">
        <f>SUM(D59+D63+D65+D66)</f>
        <v>213530.3</v>
      </c>
    </row>
    <row r="59" spans="2:4" ht="63.75">
      <c r="B59" s="8" t="s">
        <v>48</v>
      </c>
      <c r="C59" s="17" t="s">
        <v>116</v>
      </c>
      <c r="D59" s="16">
        <f>SUM(D60:D62)</f>
        <v>206685.8</v>
      </c>
    </row>
    <row r="60" spans="2:4" ht="63.75">
      <c r="B60" s="8" t="s">
        <v>191</v>
      </c>
      <c r="C60" s="17" t="s">
        <v>117</v>
      </c>
      <c r="D60" s="24">
        <f>97600+39600</f>
        <v>137200</v>
      </c>
    </row>
    <row r="61" spans="2:4" ht="63.75">
      <c r="B61" s="8" t="s">
        <v>95</v>
      </c>
      <c r="C61" s="8" t="s">
        <v>192</v>
      </c>
      <c r="D61" s="24">
        <f>900+59.5</f>
        <v>959.5</v>
      </c>
    </row>
    <row r="62" spans="2:4" ht="50.25" customHeight="1">
      <c r="B62" s="8" t="s">
        <v>49</v>
      </c>
      <c r="C62" s="36" t="s">
        <v>193</v>
      </c>
      <c r="D62" s="16">
        <f>60000+8026.3+500</f>
        <v>68526.3</v>
      </c>
    </row>
    <row r="63" spans="2:4" ht="25.5">
      <c r="B63" s="14" t="s">
        <v>50</v>
      </c>
      <c r="C63" s="14" t="s">
        <v>51</v>
      </c>
      <c r="D63" s="25">
        <f>SUM(D64)</f>
        <v>162.5</v>
      </c>
    </row>
    <row r="64" spans="2:4" ht="38.25">
      <c r="B64" s="8" t="s">
        <v>52</v>
      </c>
      <c r="C64" s="8" t="s">
        <v>53</v>
      </c>
      <c r="D64" s="26">
        <f>50+112.5</f>
        <v>162.5</v>
      </c>
    </row>
    <row r="65" spans="2:4" ht="38.25">
      <c r="B65" s="8" t="s">
        <v>92</v>
      </c>
      <c r="C65" s="8" t="s">
        <v>54</v>
      </c>
      <c r="D65" s="26">
        <v>545</v>
      </c>
    </row>
    <row r="66" spans="2:4" ht="63.75">
      <c r="B66" s="27" t="s">
        <v>100</v>
      </c>
      <c r="C66" s="28" t="s">
        <v>194</v>
      </c>
      <c r="D66" s="26">
        <v>6137</v>
      </c>
    </row>
    <row r="67" spans="2:4" ht="12.75">
      <c r="B67" s="18" t="s">
        <v>55</v>
      </c>
      <c r="C67" s="18" t="s">
        <v>56</v>
      </c>
      <c r="D67" s="29">
        <f>SUM(D68)</f>
        <v>6410.5</v>
      </c>
    </row>
    <row r="68" spans="2:4" ht="12.75">
      <c r="B68" s="8" t="s">
        <v>57</v>
      </c>
      <c r="C68" s="8" t="s">
        <v>58</v>
      </c>
      <c r="D68" s="26">
        <f>6680+1028-1500+202.5</f>
        <v>6410.5</v>
      </c>
    </row>
    <row r="69" spans="2:4" ht="25.5">
      <c r="B69" s="18" t="s">
        <v>59</v>
      </c>
      <c r="C69" s="18" t="s">
        <v>60</v>
      </c>
      <c r="D69" s="29">
        <f>SUM(D70)</f>
        <v>947</v>
      </c>
    </row>
    <row r="70" spans="2:4" ht="25.5">
      <c r="B70" s="14" t="s">
        <v>63</v>
      </c>
      <c r="C70" s="14" t="s">
        <v>64</v>
      </c>
      <c r="D70" s="25">
        <f>SUM(D71)</f>
        <v>947</v>
      </c>
    </row>
    <row r="71" spans="2:4" ht="38.25">
      <c r="B71" s="8" t="s">
        <v>61</v>
      </c>
      <c r="C71" s="8" t="s">
        <v>62</v>
      </c>
      <c r="D71" s="26">
        <f>1975-1028</f>
        <v>947</v>
      </c>
    </row>
    <row r="72" spans="2:4" ht="25.5">
      <c r="B72" s="18" t="s">
        <v>96</v>
      </c>
      <c r="C72" s="18" t="s">
        <v>143</v>
      </c>
      <c r="D72" s="29">
        <f>SUM(D74+D73)</f>
        <v>37623.15</v>
      </c>
    </row>
    <row r="73" spans="2:4" ht="89.25">
      <c r="B73" s="30" t="s">
        <v>105</v>
      </c>
      <c r="C73" s="21" t="s">
        <v>195</v>
      </c>
      <c r="D73" s="26">
        <f>26951.85+715+7186.5</f>
        <v>34853.35</v>
      </c>
    </row>
    <row r="74" spans="2:4" ht="38.25">
      <c r="B74" s="8" t="s">
        <v>97</v>
      </c>
      <c r="C74" s="8" t="s">
        <v>136</v>
      </c>
      <c r="D74" s="26">
        <f>900+1252+617.8</f>
        <v>2769.8</v>
      </c>
    </row>
    <row r="75" spans="2:4" ht="12.75">
      <c r="B75" s="18" t="s">
        <v>65</v>
      </c>
      <c r="C75" s="18" t="s">
        <v>66</v>
      </c>
      <c r="D75" s="29">
        <f>SUM(D76+D77+D78+D79+D80+D81+D86+D87+D88)</f>
        <v>14749.3</v>
      </c>
    </row>
    <row r="76" spans="2:4" ht="89.25">
      <c r="B76" s="8" t="s">
        <v>67</v>
      </c>
      <c r="C76" s="8" t="s">
        <v>196</v>
      </c>
      <c r="D76" s="26">
        <f>100-14.6</f>
        <v>85.4</v>
      </c>
    </row>
    <row r="77" spans="2:4" ht="57" customHeight="1">
      <c r="B77" s="8" t="s">
        <v>209</v>
      </c>
      <c r="C77" s="8" t="s">
        <v>210</v>
      </c>
      <c r="D77" s="26">
        <f>3.9+3.3</f>
        <v>7.199999999999999</v>
      </c>
    </row>
    <row r="78" spans="2:4" ht="51">
      <c r="B78" s="8" t="s">
        <v>68</v>
      </c>
      <c r="C78" s="8" t="s">
        <v>69</v>
      </c>
      <c r="D78" s="26">
        <f>100+263.5+36.5+3</f>
        <v>403</v>
      </c>
    </row>
    <row r="79" spans="2:4" ht="51">
      <c r="B79" s="8" t="s">
        <v>70</v>
      </c>
      <c r="C79" s="8" t="s">
        <v>71</v>
      </c>
      <c r="D79" s="26">
        <f>12+79.5</f>
        <v>91.5</v>
      </c>
    </row>
    <row r="80" spans="2:4" ht="38.25">
      <c r="B80" s="8" t="s">
        <v>72</v>
      </c>
      <c r="C80" s="8" t="s">
        <v>73</v>
      </c>
      <c r="D80" s="26">
        <f>380-59.3</f>
        <v>320.7</v>
      </c>
    </row>
    <row r="81" spans="2:4" ht="76.5">
      <c r="B81" s="14" t="s">
        <v>77</v>
      </c>
      <c r="C81" s="31" t="s">
        <v>118</v>
      </c>
      <c r="D81" s="25">
        <f>SUM(D82:D85)</f>
        <v>974.9</v>
      </c>
    </row>
    <row r="82" spans="2:4" ht="25.5">
      <c r="B82" s="20" t="s">
        <v>102</v>
      </c>
      <c r="C82" s="21" t="s">
        <v>101</v>
      </c>
      <c r="D82" s="26">
        <v>1</v>
      </c>
    </row>
    <row r="83" spans="2:4" ht="25.5">
      <c r="B83" s="20" t="s">
        <v>104</v>
      </c>
      <c r="C83" s="21" t="s">
        <v>103</v>
      </c>
      <c r="D83" s="26">
        <f>7-1.9-0.7</f>
        <v>4.3999999999999995</v>
      </c>
    </row>
    <row r="84" spans="2:4" ht="25.5">
      <c r="B84" s="8" t="s">
        <v>74</v>
      </c>
      <c r="C84" s="8" t="s">
        <v>75</v>
      </c>
      <c r="D84" s="26">
        <f>250+574</f>
        <v>824</v>
      </c>
    </row>
    <row r="85" spans="2:4" ht="25.5">
      <c r="B85" s="8" t="s">
        <v>78</v>
      </c>
      <c r="C85" s="8" t="s">
        <v>76</v>
      </c>
      <c r="D85" s="26">
        <f>200-32.5-22</f>
        <v>145.5</v>
      </c>
    </row>
    <row r="86" spans="2:4" ht="51">
      <c r="B86" s="8" t="s">
        <v>79</v>
      </c>
      <c r="C86" s="8" t="s">
        <v>80</v>
      </c>
      <c r="D86" s="26">
        <v>700</v>
      </c>
    </row>
    <row r="87" spans="2:4" ht="25.5">
      <c r="B87" s="8" t="s">
        <v>81</v>
      </c>
      <c r="C87" s="8" t="s">
        <v>82</v>
      </c>
      <c r="D87" s="26">
        <f>8000+82.1+30</f>
        <v>8112.1</v>
      </c>
    </row>
    <row r="88" spans="2:4" ht="38.25">
      <c r="B88" s="8" t="s">
        <v>83</v>
      </c>
      <c r="C88" s="8" t="s">
        <v>84</v>
      </c>
      <c r="D88" s="26">
        <f>3602.5+252.3-10+93.8-4+70-0.5+40.4+10</f>
        <v>4054.5000000000005</v>
      </c>
    </row>
    <row r="89" spans="2:4" ht="12.75">
      <c r="B89" s="18" t="s">
        <v>85</v>
      </c>
      <c r="C89" s="18" t="s">
        <v>86</v>
      </c>
      <c r="D89" s="29">
        <f>D90</f>
        <v>701</v>
      </c>
    </row>
    <row r="90" spans="2:4" ht="12.75">
      <c r="B90" s="14" t="s">
        <v>87</v>
      </c>
      <c r="C90" s="14" t="s">
        <v>86</v>
      </c>
      <c r="D90" s="15">
        <f>D91</f>
        <v>701</v>
      </c>
    </row>
    <row r="91" spans="2:4" ht="12.75">
      <c r="B91" s="8" t="s">
        <v>88</v>
      </c>
      <c r="C91" s="8" t="s">
        <v>89</v>
      </c>
      <c r="D91" s="16">
        <f>312+389</f>
        <v>701</v>
      </c>
    </row>
    <row r="92" spans="2:4" ht="12.75">
      <c r="B92" s="8"/>
      <c r="C92" s="22" t="s">
        <v>93</v>
      </c>
      <c r="D92" s="23">
        <f>SUM(D58+D67+D69+D75+D89+D72)</f>
        <v>273961.25</v>
      </c>
    </row>
    <row r="93" spans="2:6" ht="12.75">
      <c r="B93" s="18" t="s">
        <v>90</v>
      </c>
      <c r="C93" s="18" t="s">
        <v>91</v>
      </c>
      <c r="D93" s="12">
        <f>SUM(D94:D126)</f>
        <v>598907.2199999999</v>
      </c>
      <c r="E93" s="5">
        <f>D93-2500</f>
        <v>596407.2199999999</v>
      </c>
      <c r="F93" s="5">
        <f>E93-D93</f>
        <v>-2500</v>
      </c>
    </row>
    <row r="94" spans="2:6" ht="12.75">
      <c r="B94" s="8" t="s">
        <v>213</v>
      </c>
      <c r="C94" s="8" t="s">
        <v>214</v>
      </c>
      <c r="D94" s="16">
        <f>1291.2</f>
        <v>1291.2</v>
      </c>
      <c r="E94" s="5"/>
      <c r="F94" s="5"/>
    </row>
    <row r="95" spans="2:4" ht="38.25">
      <c r="B95" s="8" t="s">
        <v>180</v>
      </c>
      <c r="C95" s="32" t="s">
        <v>200</v>
      </c>
      <c r="D95" s="16">
        <v>3920</v>
      </c>
    </row>
    <row r="96" spans="2:7" ht="51">
      <c r="B96" s="8" t="s">
        <v>139</v>
      </c>
      <c r="C96" s="32" t="s">
        <v>201</v>
      </c>
      <c r="D96" s="16">
        <v>6809.3</v>
      </c>
      <c r="G96" s="4" t="s">
        <v>165</v>
      </c>
    </row>
    <row r="97" spans="2:4" ht="51">
      <c r="B97" s="8" t="s">
        <v>178</v>
      </c>
      <c r="C97" s="32" t="s">
        <v>179</v>
      </c>
      <c r="D97" s="16">
        <v>5555</v>
      </c>
    </row>
    <row r="98" spans="2:4" ht="38.25">
      <c r="B98" s="8" t="s">
        <v>223</v>
      </c>
      <c r="C98" s="32" t="s">
        <v>204</v>
      </c>
      <c r="D98" s="16">
        <v>31330</v>
      </c>
    </row>
    <row r="99" spans="2:4" ht="33" customHeight="1">
      <c r="B99" s="8" t="s">
        <v>218</v>
      </c>
      <c r="C99" s="32" t="s">
        <v>219</v>
      </c>
      <c r="D99" s="16">
        <f>12811+2255</f>
        <v>15066</v>
      </c>
    </row>
    <row r="100" spans="2:4" ht="12.75">
      <c r="B100" s="8" t="s">
        <v>177</v>
      </c>
      <c r="C100" s="21" t="s">
        <v>197</v>
      </c>
      <c r="D100" s="16">
        <f>12400+43186+1168-4257.7</f>
        <v>52496.3</v>
      </c>
    </row>
    <row r="101" spans="2:4" ht="38.25">
      <c r="B101" s="8" t="s">
        <v>215</v>
      </c>
      <c r="C101" s="21" t="s">
        <v>216</v>
      </c>
      <c r="D101" s="16">
        <f>4678</f>
        <v>4678</v>
      </c>
    </row>
    <row r="102" spans="2:4" ht="49.5" customHeight="1">
      <c r="B102" s="8" t="s">
        <v>217</v>
      </c>
      <c r="C102" s="21" t="s">
        <v>222</v>
      </c>
      <c r="D102" s="16">
        <f>33690</f>
        <v>33690</v>
      </c>
    </row>
    <row r="103" spans="2:4" ht="12.75">
      <c r="B103" s="8" t="s">
        <v>181</v>
      </c>
      <c r="C103" s="21" t="s">
        <v>182</v>
      </c>
      <c r="D103" s="16">
        <v>250</v>
      </c>
    </row>
    <row r="104" spans="2:7" ht="25.5">
      <c r="B104" s="8" t="s">
        <v>140</v>
      </c>
      <c r="C104" s="32" t="s">
        <v>145</v>
      </c>
      <c r="D104" s="16">
        <v>2234.4</v>
      </c>
      <c r="G104" s="4" t="s">
        <v>166</v>
      </c>
    </row>
    <row r="105" spans="2:7" ht="38.25">
      <c r="B105" s="10" t="s">
        <v>148</v>
      </c>
      <c r="C105" s="32" t="s">
        <v>203</v>
      </c>
      <c r="D105" s="16">
        <v>1243.1</v>
      </c>
      <c r="G105" s="4" t="s">
        <v>166</v>
      </c>
    </row>
    <row r="106" spans="2:4" ht="25.5">
      <c r="B106" s="8" t="s">
        <v>183</v>
      </c>
      <c r="C106" s="32" t="s">
        <v>184</v>
      </c>
      <c r="D106" s="16">
        <v>10908</v>
      </c>
    </row>
    <row r="107" spans="2:7" ht="65.25" customHeight="1">
      <c r="B107" s="8" t="s">
        <v>119</v>
      </c>
      <c r="C107" s="32" t="s">
        <v>120</v>
      </c>
      <c r="D107" s="16">
        <v>2290.8</v>
      </c>
      <c r="G107" s="4" t="s">
        <v>167</v>
      </c>
    </row>
    <row r="108" spans="2:7" ht="151.5" customHeight="1">
      <c r="B108" s="8" t="s">
        <v>111</v>
      </c>
      <c r="C108" s="17" t="s">
        <v>198</v>
      </c>
      <c r="D108" s="16">
        <f>295128.9+10650.3</f>
        <v>305779.2</v>
      </c>
      <c r="G108" s="4" t="s">
        <v>167</v>
      </c>
    </row>
    <row r="109" spans="2:7" ht="38.25">
      <c r="B109" s="8" t="s">
        <v>110</v>
      </c>
      <c r="C109" s="8" t="s">
        <v>161</v>
      </c>
      <c r="D109" s="16">
        <v>15068.3</v>
      </c>
      <c r="G109" s="4" t="s">
        <v>167</v>
      </c>
    </row>
    <row r="110" spans="2:7" ht="38.25">
      <c r="B110" s="8" t="s">
        <v>109</v>
      </c>
      <c r="C110" s="8" t="s">
        <v>121</v>
      </c>
      <c r="D110" s="16">
        <f>1136.6+171.8</f>
        <v>1308.3999999999999</v>
      </c>
      <c r="G110" s="4" t="s">
        <v>167</v>
      </c>
    </row>
    <row r="111" spans="2:7" ht="38.25">
      <c r="B111" s="8" t="s">
        <v>108</v>
      </c>
      <c r="C111" s="8" t="s">
        <v>134</v>
      </c>
      <c r="D111" s="16">
        <v>1087.1</v>
      </c>
      <c r="G111" s="4" t="s">
        <v>167</v>
      </c>
    </row>
    <row r="112" spans="2:7" ht="51">
      <c r="B112" s="8" t="s">
        <v>123</v>
      </c>
      <c r="C112" s="8" t="s">
        <v>124</v>
      </c>
      <c r="D112" s="16">
        <v>993.6</v>
      </c>
      <c r="G112" s="4" t="s">
        <v>167</v>
      </c>
    </row>
    <row r="113" spans="2:7" ht="25.5">
      <c r="B113" s="8" t="s">
        <v>107</v>
      </c>
      <c r="C113" s="8" t="s">
        <v>122</v>
      </c>
      <c r="D113" s="9">
        <f>284.2+44</f>
        <v>328.2</v>
      </c>
      <c r="G113" s="4" t="s">
        <v>167</v>
      </c>
    </row>
    <row r="114" spans="2:7" ht="25.5">
      <c r="B114" s="8" t="s">
        <v>125</v>
      </c>
      <c r="C114" s="8" t="s">
        <v>126</v>
      </c>
      <c r="D114" s="9">
        <f>1562.7+219.9</f>
        <v>1782.6000000000001</v>
      </c>
      <c r="G114" s="4" t="s">
        <v>167</v>
      </c>
    </row>
    <row r="115" spans="2:4" ht="51" customHeight="1">
      <c r="B115" s="8" t="s">
        <v>163</v>
      </c>
      <c r="C115" s="8" t="s">
        <v>169</v>
      </c>
      <c r="D115" s="37">
        <f>22898+1697.8</f>
        <v>24595.8</v>
      </c>
    </row>
    <row r="116" spans="2:4" ht="51" customHeight="1">
      <c r="B116" s="8" t="s">
        <v>164</v>
      </c>
      <c r="C116" s="8" t="s">
        <v>170</v>
      </c>
      <c r="D116" s="9">
        <v>2126.2</v>
      </c>
    </row>
    <row r="117" spans="2:4" ht="63.75">
      <c r="B117" s="8" t="s">
        <v>185</v>
      </c>
      <c r="C117" s="8" t="s">
        <v>186</v>
      </c>
      <c r="D117" s="9">
        <v>646.8</v>
      </c>
    </row>
    <row r="118" spans="2:7" ht="25.5">
      <c r="B118" s="33" t="s">
        <v>106</v>
      </c>
      <c r="C118" s="32" t="s">
        <v>146</v>
      </c>
      <c r="D118" s="16">
        <v>2807.7</v>
      </c>
      <c r="G118" s="4" t="s">
        <v>167</v>
      </c>
    </row>
    <row r="119" spans="2:7" ht="25.5">
      <c r="B119" s="33" t="s">
        <v>132</v>
      </c>
      <c r="C119" s="32" t="s">
        <v>202</v>
      </c>
      <c r="D119" s="16">
        <v>3462.8</v>
      </c>
      <c r="G119" s="4" t="s">
        <v>167</v>
      </c>
    </row>
    <row r="120" spans="2:7" ht="25.5">
      <c r="B120" s="33" t="s">
        <v>133</v>
      </c>
      <c r="C120" s="32" t="s">
        <v>147</v>
      </c>
      <c r="D120" s="16">
        <v>28754.1</v>
      </c>
      <c r="G120" s="4" t="s">
        <v>167</v>
      </c>
    </row>
    <row r="121" spans="2:7" ht="51">
      <c r="B121" s="33" t="s">
        <v>131</v>
      </c>
      <c r="C121" s="32" t="s">
        <v>199</v>
      </c>
      <c r="D121" s="16">
        <v>12500.3</v>
      </c>
      <c r="G121" s="4" t="s">
        <v>167</v>
      </c>
    </row>
    <row r="122" spans="2:4" ht="37.5" customHeight="1">
      <c r="B122" s="33" t="s">
        <v>141</v>
      </c>
      <c r="C122" s="32" t="s">
        <v>149</v>
      </c>
      <c r="D122" s="16">
        <v>258.7</v>
      </c>
    </row>
    <row r="123" spans="2:4" ht="37.5" customHeight="1">
      <c r="B123" s="33" t="s">
        <v>205</v>
      </c>
      <c r="C123" s="32" t="s">
        <v>206</v>
      </c>
      <c r="D123" s="16">
        <v>28</v>
      </c>
    </row>
    <row r="124" spans="2:7" ht="63.75">
      <c r="B124" s="33" t="s">
        <v>162</v>
      </c>
      <c r="C124" s="32" t="s">
        <v>168</v>
      </c>
      <c r="D124" s="16">
        <v>19955</v>
      </c>
      <c r="G124" s="4" t="s">
        <v>167</v>
      </c>
    </row>
    <row r="125" spans="2:4" ht="25.5">
      <c r="B125" s="33" t="s">
        <v>220</v>
      </c>
      <c r="C125" s="32" t="s">
        <v>221</v>
      </c>
      <c r="D125" s="38">
        <f>62.32+3100</f>
        <v>3162.32</v>
      </c>
    </row>
    <row r="126" spans="2:4" ht="25.5">
      <c r="B126" s="10" t="s">
        <v>137</v>
      </c>
      <c r="C126" s="21" t="s">
        <v>138</v>
      </c>
      <c r="D126" s="34">
        <v>2500</v>
      </c>
    </row>
    <row r="127" ht="12.75">
      <c r="D127" s="3"/>
    </row>
    <row r="128" ht="12.75">
      <c r="D128" s="3"/>
    </row>
    <row r="129" spans="2:4" ht="12.75">
      <c r="B129" s="35"/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</sheetData>
  <sheetProtection/>
  <mergeCells count="17">
    <mergeCell ref="C1:G1"/>
    <mergeCell ref="C10:D10"/>
    <mergeCell ref="C6:D6"/>
    <mergeCell ref="C7:D7"/>
    <mergeCell ref="C8:D8"/>
    <mergeCell ref="C9:D9"/>
    <mergeCell ref="C2:D2"/>
    <mergeCell ref="C3:D3"/>
    <mergeCell ref="C4:D4"/>
    <mergeCell ref="C5:D5"/>
    <mergeCell ref="B20:D20"/>
    <mergeCell ref="B21:D21"/>
    <mergeCell ref="C14:D14"/>
    <mergeCell ref="C17:D17"/>
    <mergeCell ref="C18:D18"/>
    <mergeCell ref="C15:D15"/>
    <mergeCell ref="C16:D16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KANUKOVA</cp:lastModifiedBy>
  <cp:lastPrinted>2011-10-06T04:09:23Z</cp:lastPrinted>
  <dcterms:created xsi:type="dcterms:W3CDTF">1996-10-08T23:32:33Z</dcterms:created>
  <dcterms:modified xsi:type="dcterms:W3CDTF">2011-10-10T09:00:48Z</dcterms:modified>
  <cp:category/>
  <cp:version/>
  <cp:contentType/>
  <cp:contentStatus/>
</cp:coreProperties>
</file>